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CBSE RESULT\"/>
    </mc:Choice>
  </mc:AlternateContent>
  <xr:revisionPtr revIDLastSave="0" documentId="13_ncr:1_{D26AEA59-75B6-49CE-8291-84C6B24ACA6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X 21-22" sheetId="1" r:id="rId1"/>
    <sheet name="X 21-22 Subject wise Pi AND SCH" sheetId="2" r:id="rId2"/>
    <sheet name="XII 21-22" sheetId="3" r:id="rId3"/>
    <sheet name="XII 21-22 Subject wise Pi AND 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T9O9y+PUqKY/hTGuVrKPWa3enDw=="/>
    </ext>
  </extLst>
</workbook>
</file>

<file path=xl/calcChain.xml><?xml version="1.0" encoding="utf-8"?>
<calcChain xmlns="http://schemas.openxmlformats.org/spreadsheetml/2006/main">
  <c r="D21" i="2" l="1"/>
  <c r="L10" i="2"/>
  <c r="L9" i="2"/>
  <c r="L7" i="2"/>
  <c r="L6" i="2"/>
  <c r="L5" i="2"/>
  <c r="L4" i="2"/>
  <c r="D20" i="4"/>
  <c r="M4" i="4"/>
  <c r="M5" i="4"/>
  <c r="M6" i="4"/>
  <c r="M7" i="4"/>
  <c r="M8" i="4"/>
  <c r="M9" i="4"/>
  <c r="J10" i="4"/>
  <c r="J9" i="4"/>
  <c r="J8" i="4"/>
  <c r="J7" i="4"/>
  <c r="J6" i="4"/>
  <c r="J5" i="4"/>
  <c r="J4" i="4"/>
  <c r="I10" i="4"/>
  <c r="I9" i="4"/>
  <c r="I8" i="4"/>
  <c r="I7" i="4"/>
  <c r="I6" i="4"/>
  <c r="I5" i="4"/>
  <c r="I4" i="4"/>
  <c r="H10" i="4"/>
  <c r="H9" i="4"/>
  <c r="H8" i="4"/>
  <c r="H7" i="4"/>
  <c r="H6" i="4"/>
  <c r="H5" i="4"/>
  <c r="H4" i="4"/>
  <c r="G10" i="4"/>
  <c r="G9" i="4"/>
  <c r="G8" i="4"/>
  <c r="G7" i="4"/>
  <c r="G6" i="4"/>
  <c r="G5" i="4"/>
  <c r="G4" i="4"/>
  <c r="F10" i="4"/>
  <c r="F9" i="4"/>
  <c r="F8" i="4"/>
  <c r="F7" i="4"/>
  <c r="F6" i="4"/>
  <c r="F5" i="4"/>
  <c r="F4" i="4"/>
  <c r="E10" i="4"/>
  <c r="E9" i="4"/>
  <c r="E8" i="4"/>
  <c r="E7" i="4"/>
  <c r="E6" i="4"/>
  <c r="E5" i="4"/>
  <c r="E4" i="4"/>
  <c r="D10" i="4"/>
  <c r="D9" i="4"/>
  <c r="D8" i="4"/>
  <c r="D7" i="4"/>
  <c r="D6" i="4"/>
  <c r="D5" i="4"/>
  <c r="D4" i="4"/>
  <c r="C10" i="4"/>
  <c r="C9" i="4"/>
  <c r="C8" i="4"/>
  <c r="C7" i="4"/>
  <c r="C6" i="4"/>
  <c r="C5" i="4"/>
  <c r="C4" i="4"/>
  <c r="B10" i="4"/>
  <c r="B9" i="4"/>
  <c r="B8" i="4"/>
  <c r="B7" i="4"/>
  <c r="B6" i="4"/>
  <c r="B5" i="4"/>
  <c r="B4" i="4"/>
  <c r="J10" i="2"/>
  <c r="J9" i="2"/>
  <c r="J8" i="2"/>
  <c r="J7" i="2"/>
  <c r="J6" i="2"/>
  <c r="J5" i="2"/>
  <c r="J4" i="2"/>
  <c r="I10" i="2"/>
  <c r="I9" i="2"/>
  <c r="I8" i="2"/>
  <c r="I7" i="2"/>
  <c r="I6" i="2"/>
  <c r="I5" i="2"/>
  <c r="I4" i="2"/>
  <c r="H10" i="2"/>
  <c r="H9" i="2"/>
  <c r="H8" i="2"/>
  <c r="H7" i="2"/>
  <c r="H6" i="2"/>
  <c r="H5" i="2"/>
  <c r="H4" i="2"/>
  <c r="G10" i="2"/>
  <c r="G9" i="2"/>
  <c r="G8" i="2"/>
  <c r="G7" i="2"/>
  <c r="G6" i="2"/>
  <c r="G5" i="2"/>
  <c r="G4" i="2"/>
  <c r="F10" i="2"/>
  <c r="F9" i="2"/>
  <c r="F8" i="2"/>
  <c r="F7" i="2"/>
  <c r="F6" i="2"/>
  <c r="F5" i="2"/>
  <c r="F4" i="2"/>
  <c r="E10" i="2"/>
  <c r="E9" i="2"/>
  <c r="E8" i="2"/>
  <c r="E7" i="2"/>
  <c r="E6" i="2"/>
  <c r="E5" i="2"/>
  <c r="E4" i="2"/>
  <c r="D10" i="2"/>
  <c r="D9" i="2"/>
  <c r="D8" i="2"/>
  <c r="D7" i="2"/>
  <c r="D6" i="2"/>
  <c r="D5" i="2"/>
  <c r="D4" i="2"/>
  <c r="C10" i="2"/>
  <c r="C9" i="2"/>
  <c r="C8" i="2"/>
  <c r="C7" i="2"/>
  <c r="C6" i="2"/>
  <c r="C5" i="2"/>
  <c r="C4" i="2"/>
  <c r="B10" i="2"/>
  <c r="B9" i="2"/>
  <c r="B8" i="2"/>
  <c r="B7" i="2"/>
  <c r="B6" i="2"/>
  <c r="B5" i="2"/>
  <c r="B4" i="2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Z16" i="3"/>
  <c r="AA16" i="3" s="1"/>
  <c r="Z15" i="3"/>
  <c r="AA15" i="3" s="1"/>
  <c r="Z14" i="3"/>
  <c r="AA14" i="3" s="1"/>
  <c r="Z13" i="3"/>
  <c r="AA13" i="3" s="1"/>
  <c r="Z12" i="3"/>
  <c r="AA12" i="3" s="1"/>
  <c r="Z11" i="3"/>
  <c r="AA11" i="3" s="1"/>
  <c r="Z10" i="3"/>
  <c r="AA10" i="3" s="1"/>
  <c r="Z9" i="3"/>
  <c r="AA9" i="3" s="1"/>
  <c r="Z8" i="3"/>
  <c r="AA8" i="3" s="1"/>
  <c r="Z7" i="3"/>
  <c r="AA7" i="3" s="1"/>
  <c r="Z6" i="3"/>
  <c r="AA6" i="3" s="1"/>
  <c r="Z5" i="3"/>
  <c r="AA5" i="3" s="1"/>
  <c r="Z4" i="3"/>
  <c r="AA4" i="3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  <c r="J14" i="4" l="1"/>
  <c r="J16" i="4" s="1"/>
  <c r="F14" i="4"/>
  <c r="F16" i="4" s="1"/>
  <c r="K8" i="4"/>
  <c r="L6" i="4"/>
  <c r="K4" i="4"/>
  <c r="L10" i="4"/>
  <c r="M10" i="4" s="1"/>
  <c r="K9" i="4"/>
  <c r="L9" i="4"/>
  <c r="L8" i="4"/>
  <c r="C14" i="4"/>
  <c r="C16" i="4" s="1"/>
  <c r="G14" i="4"/>
  <c r="G16" i="4" s="1"/>
  <c r="L7" i="4"/>
  <c r="K7" i="4"/>
  <c r="D14" i="4"/>
  <c r="D16" i="4" s="1"/>
  <c r="K6" i="4"/>
  <c r="H14" i="4"/>
  <c r="H16" i="4" s="1"/>
  <c r="K5" i="4"/>
  <c r="E14" i="4"/>
  <c r="E16" i="4" s="1"/>
  <c r="I14" i="4"/>
  <c r="I16" i="4" s="1"/>
  <c r="L5" i="4"/>
  <c r="K10" i="2"/>
  <c r="K9" i="2"/>
  <c r="K7" i="2"/>
  <c r="E15" i="2"/>
  <c r="E17" i="2" s="1"/>
  <c r="I15" i="2"/>
  <c r="I17" i="2" s="1"/>
  <c r="F15" i="2"/>
  <c r="F17" i="2" s="1"/>
  <c r="K8" i="2"/>
  <c r="L8" i="2" s="1"/>
  <c r="B15" i="2"/>
  <c r="B17" i="2" s="1"/>
  <c r="J15" i="2"/>
  <c r="J17" i="2" s="1"/>
  <c r="C15" i="2"/>
  <c r="C17" i="2" s="1"/>
  <c r="G15" i="2"/>
  <c r="G17" i="2" s="1"/>
  <c r="K5" i="2"/>
  <c r="D15" i="2"/>
  <c r="D17" i="2" s="1"/>
  <c r="H15" i="2"/>
  <c r="H17" i="2" s="1"/>
  <c r="K6" i="2"/>
  <c r="B14" i="4"/>
  <c r="B16" i="4" s="1"/>
  <c r="K10" i="4"/>
  <c r="K4" i="2"/>
  <c r="L4" i="4"/>
  <c r="L16" i="4" l="1"/>
  <c r="K17" i="2"/>
</calcChain>
</file>

<file path=xl/sharedStrings.xml><?xml version="1.0" encoding="utf-8"?>
<sst xmlns="http://schemas.openxmlformats.org/spreadsheetml/2006/main" count="776" uniqueCount="223">
  <si>
    <t>Roll No</t>
  </si>
  <si>
    <t>Name of Student</t>
  </si>
  <si>
    <t>Gender</t>
  </si>
  <si>
    <t>ENG CODE</t>
  </si>
  <si>
    <t>MARK</t>
  </si>
  <si>
    <t>GRADE</t>
  </si>
  <si>
    <t>HINDI CODE/ SANSKRIT CODE</t>
  </si>
  <si>
    <t>BASIC MATHS / STANDARD MATHS CODE</t>
  </si>
  <si>
    <t>MARKS</t>
  </si>
  <si>
    <t>SCIENCE CODE</t>
  </si>
  <si>
    <t>SOCIAL SCIENCE CODE</t>
  </si>
  <si>
    <t>RESULT</t>
  </si>
  <si>
    <t>TOTAL</t>
  </si>
  <si>
    <t>PER</t>
  </si>
  <si>
    <t>D2</t>
  </si>
  <si>
    <t>D1</t>
  </si>
  <si>
    <t>B2</t>
  </si>
  <si>
    <t>B1</t>
  </si>
  <si>
    <t>A1</t>
  </si>
  <si>
    <t>E</t>
  </si>
  <si>
    <t>C2</t>
  </si>
  <si>
    <t>C1</t>
  </si>
  <si>
    <t>A2</t>
  </si>
  <si>
    <t>SUBJECT WISE SESSION 21-22</t>
  </si>
  <si>
    <t>SUBJECT</t>
  </si>
  <si>
    <t>E (NxW)</t>
  </si>
  <si>
    <t>PI</t>
  </si>
  <si>
    <t>ENG (184)</t>
  </si>
  <si>
    <t>HINDI(002)</t>
  </si>
  <si>
    <t>SANSKRIT(122)</t>
  </si>
  <si>
    <t>ST. MATH (041)</t>
  </si>
  <si>
    <t>MATH BASIC(241)</t>
  </si>
  <si>
    <t>SCIENCE(086</t>
  </si>
  <si>
    <t>SO SC(087)</t>
  </si>
  <si>
    <t>N</t>
  </si>
  <si>
    <t>W</t>
  </si>
  <si>
    <t>E ( N XW)</t>
  </si>
  <si>
    <t>SCHOOL PI =</t>
  </si>
  <si>
    <t>KENDRIYA VIDYALAYA DAHOD RESULT ANALYSIS FOR CLASS XII SESSION 2021-22</t>
  </si>
  <si>
    <t>HINDI CORE</t>
  </si>
  <si>
    <t>MATHS</t>
  </si>
  <si>
    <t>PHYSICS</t>
  </si>
  <si>
    <t>CHEMISTRY</t>
  </si>
  <si>
    <t>BIOLOGY</t>
  </si>
  <si>
    <t>COMPUTER</t>
  </si>
  <si>
    <t>VIII</t>
  </si>
  <si>
    <t>IX</t>
  </si>
  <si>
    <t>I</t>
  </si>
  <si>
    <t>III</t>
  </si>
  <si>
    <t>V</t>
  </si>
  <si>
    <t>IV</t>
  </si>
  <si>
    <t>XII</t>
  </si>
  <si>
    <t>X</t>
  </si>
  <si>
    <t>VII</t>
  </si>
  <si>
    <t>VI</t>
  </si>
  <si>
    <t>II</t>
  </si>
  <si>
    <t>XI</t>
  </si>
  <si>
    <t>XIII</t>
  </si>
  <si>
    <t>CLASS XII RESULT ANALYSIS FOR SESSION 2021-22</t>
  </si>
  <si>
    <t>NO OF STUDENTS</t>
  </si>
  <si>
    <t>ENG (301)</t>
  </si>
  <si>
    <t>HINDI(302)</t>
  </si>
  <si>
    <t>MATH (041)</t>
  </si>
  <si>
    <t>PHYSICS(042)</t>
  </si>
  <si>
    <t>CHEMISTRY(043)</t>
  </si>
  <si>
    <t>BIOLOGY(044)</t>
  </si>
  <si>
    <t>COMPUTER SC (085)</t>
  </si>
  <si>
    <t>15124185</t>
  </si>
  <si>
    <t>15124186</t>
  </si>
  <si>
    <t>15124187</t>
  </si>
  <si>
    <t>15124188</t>
  </si>
  <si>
    <t>15124189</t>
  </si>
  <si>
    <t>15124190</t>
  </si>
  <si>
    <t>15124191</t>
  </si>
  <si>
    <t>15124192</t>
  </si>
  <si>
    <t>15124193</t>
  </si>
  <si>
    <t>15124194</t>
  </si>
  <si>
    <t>15124195</t>
  </si>
  <si>
    <t>15124196</t>
  </si>
  <si>
    <t>15124197</t>
  </si>
  <si>
    <t>15124198</t>
  </si>
  <si>
    <t>15124199</t>
  </si>
  <si>
    <t>15124200</t>
  </si>
  <si>
    <t>15124201</t>
  </si>
  <si>
    <t>15124202</t>
  </si>
  <si>
    <t>15124203</t>
  </si>
  <si>
    <t>15124204</t>
  </si>
  <si>
    <t>15124205</t>
  </si>
  <si>
    <t>15124206</t>
  </si>
  <si>
    <t>15124207</t>
  </si>
  <si>
    <t>15124208</t>
  </si>
  <si>
    <t>15124209</t>
  </si>
  <si>
    <t>15124210</t>
  </si>
  <si>
    <t>15124211</t>
  </si>
  <si>
    <t>15124212</t>
  </si>
  <si>
    <t>15124213</t>
  </si>
  <si>
    <t>15124214</t>
  </si>
  <si>
    <t>15124215</t>
  </si>
  <si>
    <t>15124216</t>
  </si>
  <si>
    <t>15124217</t>
  </si>
  <si>
    <t>15124218</t>
  </si>
  <si>
    <t>15124219</t>
  </si>
  <si>
    <t>15124220</t>
  </si>
  <si>
    <t>15124221</t>
  </si>
  <si>
    <t>15124222</t>
  </si>
  <si>
    <t>15124223</t>
  </si>
  <si>
    <t>15124224</t>
  </si>
  <si>
    <t>15124225</t>
  </si>
  <si>
    <t>15124226</t>
  </si>
  <si>
    <t>15124227</t>
  </si>
  <si>
    <t>15124228</t>
  </si>
  <si>
    <t>15124229</t>
  </si>
  <si>
    <t>15124230</t>
  </si>
  <si>
    <t>15124231</t>
  </si>
  <si>
    <t>15124232</t>
  </si>
  <si>
    <t>15124233</t>
  </si>
  <si>
    <t>15124234</t>
  </si>
  <si>
    <t>15124235</t>
  </si>
  <si>
    <t>15124236</t>
  </si>
  <si>
    <t>15124237</t>
  </si>
  <si>
    <t>15124238</t>
  </si>
  <si>
    <t>15124239</t>
  </si>
  <si>
    <t>15124240</t>
  </si>
  <si>
    <t>F</t>
  </si>
  <si>
    <t>M</t>
  </si>
  <si>
    <t>DHANASHREE VIJAY JAGTAP</t>
  </si>
  <si>
    <t>DIVYA BHAGWAT PATIL</t>
  </si>
  <si>
    <t>FALGUNI VINOD PATIL</t>
  </si>
  <si>
    <t>GIRISH DILIP BARI</t>
  </si>
  <si>
    <t>KHUSHI MAHESH NEHETE</t>
  </si>
  <si>
    <t>PIYUSH SANJAY ATTARDE</t>
  </si>
  <si>
    <t>PRANITA PRADIP BHALERAO</t>
  </si>
  <si>
    <t>SOHAM GORAKH PATIL</t>
  </si>
  <si>
    <t>VIRAJ VINOD BHALERAO</t>
  </si>
  <si>
    <t>ADITYA PAWAR</t>
  </si>
  <si>
    <t>AMEY ANIL PATIL</t>
  </si>
  <si>
    <t>ANAGHA RAKESH RAMTEKE</t>
  </si>
  <si>
    <t>ANKUSH NILKANTH DHAGE</t>
  </si>
  <si>
    <t>ASHUTOSH SHAM PATIL</t>
  </si>
  <si>
    <t>AVINASH DNYANESHWAR BHALERAO</t>
  </si>
  <si>
    <t>BHUSHAN SANJEEV TILWANE</t>
  </si>
  <si>
    <t>DEVIKA MAHENDRA PATIL</t>
  </si>
  <si>
    <t>DISHA SUHAS BAVISKAR</t>
  </si>
  <si>
    <t>HARSHAL VINOD CHANAL</t>
  </si>
  <si>
    <t>HARSHAL KIRAN SAINDANE</t>
  </si>
  <si>
    <t>HARSHDEEP VIVEK SAINDANE</t>
  </si>
  <si>
    <t>HIMANSHU SHRIKANT SHINKAR</t>
  </si>
  <si>
    <t>HIMANSHU VIJAY SONAWANE</t>
  </si>
  <si>
    <t>JAY SHARAD BHAMARE</t>
  </si>
  <si>
    <t>JAYASHREE MUKUND KANDEKAR</t>
  </si>
  <si>
    <t>KALPESH RAHUL NANNAWARE</t>
  </si>
  <si>
    <t>KASHISH UMESH SHIMPI</t>
  </si>
  <si>
    <t>ADITYA RAVINDRA KATKAR</t>
  </si>
  <si>
    <t>KATKAR VIPUL LALIT</t>
  </si>
  <si>
    <t>KRISH JANARDHAN CHAUDHARI</t>
  </si>
  <si>
    <t>KUNAL SURYAKANT TAYADE</t>
  </si>
  <si>
    <t>LAKSH HARESH WAGHARE</t>
  </si>
  <si>
    <t>LARIKA PRAKASH BADGUJAR</t>
  </si>
  <si>
    <t>MAYUR SHARAD PATIL</t>
  </si>
  <si>
    <t>NARESH DNYANDEO DESHMANE</t>
  </si>
  <si>
    <t>NIRANJAN SAMADHAN PATIL</t>
  </si>
  <si>
    <t>PRAJWAL DNYANESHWAR GAYAKWAD</t>
  </si>
  <si>
    <t>PRATHMESH SUKLAL CHAUDHARI</t>
  </si>
  <si>
    <t>PRERANA RAJENDRA BHAMARE</t>
  </si>
  <si>
    <t>PRITESH PRALHAD PATIL</t>
  </si>
  <si>
    <t>RIDDHI KISHOR PATIL</t>
  </si>
  <si>
    <t>RUPESH KISHOR SONAWANE</t>
  </si>
  <si>
    <t>RUTUJA ANIL PATIL</t>
  </si>
  <si>
    <t>SAGAR DEVIDAS PATIL</t>
  </si>
  <si>
    <t>SAMYAK SANJAY PANPATIL</t>
  </si>
  <si>
    <t>SHUBHAM DIPAK WAGH</t>
  </si>
  <si>
    <t>SIDDESH VINOD BHOLE</t>
  </si>
  <si>
    <t>SUJAL PRAKASH PAWAR</t>
  </si>
  <si>
    <t>SWAPNIL CHANDRAKANT PATIL</t>
  </si>
  <si>
    <t>TUPTI RAVINDRA SALUNKHE</t>
  </si>
  <si>
    <t>UTKARSH RATILAL MAHAJAN</t>
  </si>
  <si>
    <t>VAIBHAV KIRAN PATIL</t>
  </si>
  <si>
    <t>PARIK VAISHNAVI PRASHANT</t>
  </si>
  <si>
    <t>YASH SACHIN SURWADE</t>
  </si>
  <si>
    <t>ZOYA KHAN</t>
  </si>
  <si>
    <t>JAGRUTI RAKESH PATIL</t>
  </si>
  <si>
    <t>122</t>
  </si>
  <si>
    <t>002</t>
  </si>
  <si>
    <t>15605667</t>
  </si>
  <si>
    <t>15605668</t>
  </si>
  <si>
    <t>15605669</t>
  </si>
  <si>
    <t>15605670</t>
  </si>
  <si>
    <t>15605671</t>
  </si>
  <si>
    <t>15605672</t>
  </si>
  <si>
    <t>15605673</t>
  </si>
  <si>
    <t>15605674</t>
  </si>
  <si>
    <t>15605675</t>
  </si>
  <si>
    <t>15605676</t>
  </si>
  <si>
    <t>15605677</t>
  </si>
  <si>
    <t>15605678</t>
  </si>
  <si>
    <t>15605679</t>
  </si>
  <si>
    <t>15605680</t>
  </si>
  <si>
    <t>15605681</t>
  </si>
  <si>
    <t>15605682</t>
  </si>
  <si>
    <t>15605683</t>
  </si>
  <si>
    <t>15605684</t>
  </si>
  <si>
    <t>15605685</t>
  </si>
  <si>
    <t>15605686</t>
  </si>
  <si>
    <t>ANCHAL V BIRHADE</t>
  </si>
  <si>
    <t>ANJALI BHAGVAT CHAUDHARI</t>
  </si>
  <si>
    <t>BHUPENDRA CHANDRAKANT BAUSKAR</t>
  </si>
  <si>
    <t>PATIL DHANASHRI KAILAS</t>
  </si>
  <si>
    <t>FARHAN RAFIK SHAIKH</t>
  </si>
  <si>
    <t>HARSHAL RAGHUNATH PATIL</t>
  </si>
  <si>
    <t>KANCHAN SUDHIR MATHURVAISHYA</t>
  </si>
  <si>
    <t>KARISHMA PRAMOD PATIL</t>
  </si>
  <si>
    <t>KHUSHAL RATNAKAR CHAUDHARI</t>
  </si>
  <si>
    <t>MANSI CHANDRASHEKHAR YEOLE</t>
  </si>
  <si>
    <t>MIHIR SATYAVRAT PATIL</t>
  </si>
  <si>
    <t>SALVI MRUNALI KAILAS</t>
  </si>
  <si>
    <t>PALLAVI MAHAJAN</t>
  </si>
  <si>
    <t>PRANAV SUNIL BORSE</t>
  </si>
  <si>
    <t>PATIL RAJNANDINI PRASHANT</t>
  </si>
  <si>
    <t>SALMAN KHAN</t>
  </si>
  <si>
    <t>SHRIRAM PRAKASH CHAURE</t>
  </si>
  <si>
    <t>VIVEK SHIVAJI SHINDE</t>
  </si>
  <si>
    <t>VRUSHAL AMOL PATIL</t>
  </si>
  <si>
    <t>YASH MANOJ PATIL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</si>
</sst>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2060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sz val="16"/>
      <color theme="1"/>
      <name val="Calibri"/>
    </font>
    <font>
      <sz val="16"/>
      <color rgb="FFFF0000"/>
      <name val="Calibri"/>
    </font>
    <font>
      <b/>
      <sz val="16"/>
      <color rgb="FFFF0000"/>
      <name val="Calibri"/>
    </font>
    <font>
      <b/>
      <sz val="16"/>
      <color theme="1"/>
      <name val="Calibri"/>
    </font>
    <font>
      <sz val="11"/>
      <color rgb="FFFF0000"/>
      <name val="Calibri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FEDE"/>
        <bgColor rgb="FFFEFEDE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59"/>
  <sheetViews>
    <sheetView topLeftCell="A26" zoomScale="76" zoomScaleNormal="76" workbookViewId="0">
      <selection activeCell="J63" sqref="J63"/>
    </sheetView>
  </sheetViews>
  <sheetFormatPr defaultColWidth="14.44140625" defaultRowHeight="15" customHeight="1" x14ac:dyDescent="0.3"/>
  <cols>
    <col min="2" max="2" width="31" customWidth="1"/>
    <col min="3" max="3" width="8" customWidth="1"/>
    <col min="4" max="4" width="5.44140625" customWidth="1"/>
    <col min="5" max="6" width="8.109375" customWidth="1"/>
    <col min="7" max="7" width="6" customWidth="1"/>
    <col min="8" max="9" width="8.109375" customWidth="1"/>
    <col min="10" max="10" width="6.33203125" customWidth="1"/>
    <col min="11" max="12" width="8.109375" customWidth="1"/>
    <col min="13" max="13" width="4.109375" customWidth="1"/>
    <col min="14" max="15" width="8.109375" customWidth="1"/>
    <col min="16" max="16" width="10.5546875" customWidth="1"/>
    <col min="17" max="18" width="8.109375" customWidth="1"/>
    <col min="20" max="20" width="9.88671875" customWidth="1"/>
    <col min="21" max="21" width="8.109375" customWidth="1"/>
  </cols>
  <sheetData>
    <row r="1" spans="1:21" ht="14.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4" x14ac:dyDescent="0.3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4" t="s">
        <v>4</v>
      </c>
      <c r="I3" s="4" t="s">
        <v>5</v>
      </c>
      <c r="J3" s="3" t="s">
        <v>7</v>
      </c>
      <c r="K3" s="4" t="s">
        <v>8</v>
      </c>
      <c r="L3" s="4" t="s">
        <v>5</v>
      </c>
      <c r="M3" s="3" t="s">
        <v>9</v>
      </c>
      <c r="N3" s="4" t="s">
        <v>8</v>
      </c>
      <c r="O3" s="4" t="s">
        <v>5</v>
      </c>
      <c r="P3" s="3" t="s">
        <v>10</v>
      </c>
      <c r="Q3" s="4" t="s">
        <v>4</v>
      </c>
      <c r="R3" s="4" t="s">
        <v>5</v>
      </c>
      <c r="S3" s="3" t="s">
        <v>11</v>
      </c>
      <c r="T3" s="3" t="s">
        <v>12</v>
      </c>
      <c r="U3" s="3" t="s">
        <v>13</v>
      </c>
    </row>
    <row r="4" spans="1:21" ht="15" customHeight="1" x14ac:dyDescent="0.3">
      <c r="A4" s="25" t="s">
        <v>67</v>
      </c>
      <c r="B4" s="25" t="s">
        <v>125</v>
      </c>
      <c r="C4" s="26" t="s">
        <v>123</v>
      </c>
      <c r="D4" s="5">
        <v>184</v>
      </c>
      <c r="E4" s="26">
        <v>88</v>
      </c>
      <c r="F4" s="26" t="s">
        <v>22</v>
      </c>
      <c r="G4" s="26" t="s">
        <v>181</v>
      </c>
      <c r="H4" s="26">
        <v>89</v>
      </c>
      <c r="I4" s="26" t="s">
        <v>22</v>
      </c>
      <c r="J4" s="26">
        <v>41</v>
      </c>
      <c r="K4" s="26">
        <v>58</v>
      </c>
      <c r="L4" s="26" t="s">
        <v>21</v>
      </c>
      <c r="M4" s="5">
        <v>86</v>
      </c>
      <c r="N4" s="26">
        <v>61</v>
      </c>
      <c r="O4" s="26" t="s">
        <v>21</v>
      </c>
      <c r="P4" s="5">
        <v>87</v>
      </c>
      <c r="Q4" s="26">
        <v>88</v>
      </c>
      <c r="R4" s="26" t="s">
        <v>22</v>
      </c>
      <c r="S4" s="7"/>
      <c r="T4" s="7">
        <f t="shared" ref="T4:T59" si="0">SUM(E4,H4,K4,N4,Q4)</f>
        <v>384</v>
      </c>
      <c r="U4" s="7">
        <f t="shared" ref="U4:U59" si="1">T4/5</f>
        <v>76.8</v>
      </c>
    </row>
    <row r="5" spans="1:21" ht="15" customHeight="1" x14ac:dyDescent="0.3">
      <c r="A5" s="25" t="s">
        <v>68</v>
      </c>
      <c r="B5" s="25" t="s">
        <v>126</v>
      </c>
      <c r="C5" s="26" t="s">
        <v>123</v>
      </c>
      <c r="D5" s="5">
        <v>184</v>
      </c>
      <c r="E5" s="26">
        <v>72</v>
      </c>
      <c r="F5" s="26" t="s">
        <v>21</v>
      </c>
      <c r="G5" s="26" t="s">
        <v>181</v>
      </c>
      <c r="H5" s="26">
        <v>54</v>
      </c>
      <c r="I5" s="26" t="s">
        <v>15</v>
      </c>
      <c r="J5" s="26">
        <v>41</v>
      </c>
      <c r="K5" s="26">
        <v>42</v>
      </c>
      <c r="L5" s="26" t="s">
        <v>15</v>
      </c>
      <c r="M5" s="5">
        <v>86</v>
      </c>
      <c r="N5" s="26">
        <v>34</v>
      </c>
      <c r="O5" s="26" t="s">
        <v>14</v>
      </c>
      <c r="P5" s="5">
        <v>87</v>
      </c>
      <c r="Q5" s="26">
        <v>53</v>
      </c>
      <c r="R5" s="26" t="s">
        <v>15</v>
      </c>
      <c r="S5" s="7"/>
      <c r="T5" s="7">
        <f t="shared" si="0"/>
        <v>255</v>
      </c>
      <c r="U5" s="7">
        <f t="shared" si="1"/>
        <v>51</v>
      </c>
    </row>
    <row r="6" spans="1:21" ht="15" customHeight="1" x14ac:dyDescent="0.3">
      <c r="A6" s="25" t="s">
        <v>69</v>
      </c>
      <c r="B6" s="25" t="s">
        <v>127</v>
      </c>
      <c r="C6" s="26" t="s">
        <v>123</v>
      </c>
      <c r="D6" s="5">
        <v>184</v>
      </c>
      <c r="E6" s="26">
        <v>77</v>
      </c>
      <c r="F6" s="26" t="s">
        <v>16</v>
      </c>
      <c r="G6" s="26" t="s">
        <v>181</v>
      </c>
      <c r="H6" s="26">
        <v>75</v>
      </c>
      <c r="I6" s="26" t="s">
        <v>17</v>
      </c>
      <c r="J6" s="26">
        <v>41</v>
      </c>
      <c r="K6" s="26">
        <v>52</v>
      </c>
      <c r="L6" s="26" t="s">
        <v>20</v>
      </c>
      <c r="M6" s="5">
        <v>86</v>
      </c>
      <c r="N6" s="26">
        <v>58</v>
      </c>
      <c r="O6" s="26" t="s">
        <v>21</v>
      </c>
      <c r="P6" s="5">
        <v>87</v>
      </c>
      <c r="Q6" s="26">
        <v>68</v>
      </c>
      <c r="R6" s="26" t="s">
        <v>21</v>
      </c>
      <c r="S6" s="7"/>
      <c r="T6" s="7">
        <f t="shared" si="0"/>
        <v>330</v>
      </c>
      <c r="U6" s="7">
        <f t="shared" si="1"/>
        <v>66</v>
      </c>
    </row>
    <row r="7" spans="1:21" ht="15" customHeight="1" x14ac:dyDescent="0.3">
      <c r="A7" s="25" t="s">
        <v>70</v>
      </c>
      <c r="B7" s="25" t="s">
        <v>128</v>
      </c>
      <c r="C7" s="26" t="s">
        <v>124</v>
      </c>
      <c r="D7" s="5">
        <v>184</v>
      </c>
      <c r="E7" s="26">
        <v>63</v>
      </c>
      <c r="F7" s="26" t="s">
        <v>20</v>
      </c>
      <c r="G7" s="26" t="s">
        <v>181</v>
      </c>
      <c r="H7" s="26">
        <v>74</v>
      </c>
      <c r="I7" s="26" t="s">
        <v>16</v>
      </c>
      <c r="J7" s="26">
        <v>41</v>
      </c>
      <c r="K7" s="26">
        <v>47</v>
      </c>
      <c r="L7" s="26" t="s">
        <v>15</v>
      </c>
      <c r="M7" s="5">
        <v>86</v>
      </c>
      <c r="N7" s="26">
        <v>55</v>
      </c>
      <c r="O7" s="26" t="s">
        <v>20</v>
      </c>
      <c r="P7" s="5">
        <v>87</v>
      </c>
      <c r="Q7" s="26">
        <v>69</v>
      </c>
      <c r="R7" s="26" t="s">
        <v>21</v>
      </c>
      <c r="S7" s="7"/>
      <c r="T7" s="7">
        <f t="shared" si="0"/>
        <v>308</v>
      </c>
      <c r="U7" s="7">
        <f t="shared" si="1"/>
        <v>61.6</v>
      </c>
    </row>
    <row r="8" spans="1:21" ht="15" customHeight="1" x14ac:dyDescent="0.3">
      <c r="A8" s="25" t="s">
        <v>71</v>
      </c>
      <c r="B8" s="25" t="s">
        <v>129</v>
      </c>
      <c r="C8" s="26" t="s">
        <v>123</v>
      </c>
      <c r="D8" s="5">
        <v>184</v>
      </c>
      <c r="E8" s="26">
        <v>69</v>
      </c>
      <c r="F8" s="26" t="s">
        <v>21</v>
      </c>
      <c r="G8" s="26" t="s">
        <v>181</v>
      </c>
      <c r="H8" s="26">
        <v>58</v>
      </c>
      <c r="I8" s="26" t="s">
        <v>20</v>
      </c>
      <c r="J8" s="26">
        <v>41</v>
      </c>
      <c r="K8" s="26">
        <v>54</v>
      </c>
      <c r="L8" s="26" t="s">
        <v>16</v>
      </c>
      <c r="M8" s="5">
        <v>86</v>
      </c>
      <c r="N8" s="26">
        <v>45</v>
      </c>
      <c r="O8" s="26" t="s">
        <v>15</v>
      </c>
      <c r="P8" s="5">
        <v>87</v>
      </c>
      <c r="Q8" s="26">
        <v>71</v>
      </c>
      <c r="R8" s="26" t="s">
        <v>21</v>
      </c>
      <c r="S8" s="7"/>
      <c r="T8" s="7">
        <f t="shared" si="0"/>
        <v>297</v>
      </c>
      <c r="U8" s="7">
        <f t="shared" si="1"/>
        <v>59.4</v>
      </c>
    </row>
    <row r="9" spans="1:21" ht="15" customHeight="1" x14ac:dyDescent="0.3">
      <c r="A9" s="25" t="s">
        <v>72</v>
      </c>
      <c r="B9" s="25" t="s">
        <v>130</v>
      </c>
      <c r="C9" s="26" t="s">
        <v>124</v>
      </c>
      <c r="D9" s="5">
        <v>184</v>
      </c>
      <c r="E9" s="26">
        <v>82</v>
      </c>
      <c r="F9" s="26" t="s">
        <v>17</v>
      </c>
      <c r="G9" s="26" t="s">
        <v>181</v>
      </c>
      <c r="H9" s="26">
        <v>82</v>
      </c>
      <c r="I9" s="26" t="s">
        <v>17</v>
      </c>
      <c r="J9" s="26">
        <v>41</v>
      </c>
      <c r="K9" s="26">
        <v>60</v>
      </c>
      <c r="L9" s="26" t="s">
        <v>21</v>
      </c>
      <c r="M9" s="5">
        <v>86</v>
      </c>
      <c r="N9" s="26">
        <v>84</v>
      </c>
      <c r="O9" s="26" t="s">
        <v>22</v>
      </c>
      <c r="P9" s="5">
        <v>87</v>
      </c>
      <c r="Q9" s="26">
        <v>71</v>
      </c>
      <c r="R9" s="26" t="s">
        <v>21</v>
      </c>
      <c r="S9" s="7"/>
      <c r="T9" s="7">
        <f t="shared" si="0"/>
        <v>379</v>
      </c>
      <c r="U9" s="7">
        <f t="shared" si="1"/>
        <v>75.8</v>
      </c>
    </row>
    <row r="10" spans="1:21" ht="15" customHeight="1" x14ac:dyDescent="0.3">
      <c r="A10" s="25" t="s">
        <v>73</v>
      </c>
      <c r="B10" s="25" t="s">
        <v>131</v>
      </c>
      <c r="C10" s="26" t="s">
        <v>123</v>
      </c>
      <c r="D10" s="5">
        <v>184</v>
      </c>
      <c r="E10" s="26">
        <v>57</v>
      </c>
      <c r="F10" s="26" t="s">
        <v>15</v>
      </c>
      <c r="G10" s="26" t="s">
        <v>181</v>
      </c>
      <c r="H10" s="26">
        <v>62</v>
      </c>
      <c r="I10" s="26" t="s">
        <v>20</v>
      </c>
      <c r="J10" s="26">
        <v>41</v>
      </c>
      <c r="K10" s="26">
        <v>42</v>
      </c>
      <c r="L10" s="26" t="s">
        <v>15</v>
      </c>
      <c r="M10" s="5">
        <v>86</v>
      </c>
      <c r="N10" s="26">
        <v>47</v>
      </c>
      <c r="O10" s="26" t="s">
        <v>15</v>
      </c>
      <c r="P10" s="5">
        <v>87</v>
      </c>
      <c r="Q10" s="26">
        <v>63</v>
      </c>
      <c r="R10" s="26" t="s">
        <v>20</v>
      </c>
      <c r="S10" s="7"/>
      <c r="T10" s="7">
        <f t="shared" si="0"/>
        <v>271</v>
      </c>
      <c r="U10" s="7">
        <f t="shared" si="1"/>
        <v>54.2</v>
      </c>
    </row>
    <row r="11" spans="1:21" ht="15" customHeight="1" x14ac:dyDescent="0.3">
      <c r="A11" s="25" t="s">
        <v>74</v>
      </c>
      <c r="B11" s="25" t="s">
        <v>132</v>
      </c>
      <c r="C11" s="26" t="s">
        <v>124</v>
      </c>
      <c r="D11" s="5">
        <v>184</v>
      </c>
      <c r="E11" s="26">
        <v>85</v>
      </c>
      <c r="F11" s="26" t="s">
        <v>17</v>
      </c>
      <c r="G11" s="26" t="s">
        <v>181</v>
      </c>
      <c r="H11" s="26">
        <v>77</v>
      </c>
      <c r="I11" s="26" t="s">
        <v>17</v>
      </c>
      <c r="J11" s="26">
        <v>41</v>
      </c>
      <c r="K11" s="26">
        <v>81</v>
      </c>
      <c r="L11" s="26" t="s">
        <v>22</v>
      </c>
      <c r="M11" s="5">
        <v>86</v>
      </c>
      <c r="N11" s="26">
        <v>88</v>
      </c>
      <c r="O11" s="26" t="s">
        <v>22</v>
      </c>
      <c r="P11" s="5">
        <v>87</v>
      </c>
      <c r="Q11" s="26">
        <v>94</v>
      </c>
      <c r="R11" s="26" t="s">
        <v>18</v>
      </c>
      <c r="S11" s="7"/>
      <c r="T11" s="7">
        <f t="shared" si="0"/>
        <v>425</v>
      </c>
      <c r="U11" s="7">
        <f t="shared" si="1"/>
        <v>85</v>
      </c>
    </row>
    <row r="12" spans="1:21" ht="15" customHeight="1" x14ac:dyDescent="0.3">
      <c r="A12" s="25" t="s">
        <v>75</v>
      </c>
      <c r="B12" s="25" t="s">
        <v>133</v>
      </c>
      <c r="C12" s="26" t="s">
        <v>124</v>
      </c>
      <c r="D12" s="5">
        <v>184</v>
      </c>
      <c r="E12" s="26">
        <v>73</v>
      </c>
      <c r="F12" s="26" t="s">
        <v>21</v>
      </c>
      <c r="G12" s="26" t="s">
        <v>181</v>
      </c>
      <c r="H12" s="26">
        <v>62</v>
      </c>
      <c r="I12" s="26" t="s">
        <v>20</v>
      </c>
      <c r="J12" s="26">
        <v>41</v>
      </c>
      <c r="K12" s="26">
        <v>39</v>
      </c>
      <c r="L12" s="26" t="s">
        <v>14</v>
      </c>
      <c r="M12" s="5">
        <v>86</v>
      </c>
      <c r="N12" s="26">
        <v>48</v>
      </c>
      <c r="O12" s="26" t="s">
        <v>15</v>
      </c>
      <c r="P12" s="5">
        <v>87</v>
      </c>
      <c r="Q12" s="26">
        <v>49</v>
      </c>
      <c r="R12" s="26" t="s">
        <v>14</v>
      </c>
      <c r="S12" s="7"/>
      <c r="T12" s="7">
        <f t="shared" si="0"/>
        <v>271</v>
      </c>
      <c r="U12" s="7">
        <f t="shared" si="1"/>
        <v>54.2</v>
      </c>
    </row>
    <row r="13" spans="1:21" ht="15" customHeight="1" x14ac:dyDescent="0.3">
      <c r="A13" s="25" t="s">
        <v>76</v>
      </c>
      <c r="B13" s="25" t="s">
        <v>134</v>
      </c>
      <c r="C13" s="26" t="s">
        <v>124</v>
      </c>
      <c r="D13" s="5">
        <v>184</v>
      </c>
      <c r="E13" s="26">
        <v>76</v>
      </c>
      <c r="F13" s="26" t="s">
        <v>16</v>
      </c>
      <c r="G13" s="26" t="s">
        <v>182</v>
      </c>
      <c r="H13" s="26">
        <v>82</v>
      </c>
      <c r="I13" s="26" t="s">
        <v>17</v>
      </c>
      <c r="J13" s="26">
        <v>41</v>
      </c>
      <c r="K13" s="26">
        <v>87</v>
      </c>
      <c r="L13" s="26" t="s">
        <v>18</v>
      </c>
      <c r="M13" s="5">
        <v>86</v>
      </c>
      <c r="N13" s="26">
        <v>71</v>
      </c>
      <c r="O13" s="26" t="s">
        <v>16</v>
      </c>
      <c r="P13" s="5">
        <v>87</v>
      </c>
      <c r="Q13" s="26">
        <v>81</v>
      </c>
      <c r="R13" s="26" t="s">
        <v>17</v>
      </c>
      <c r="S13" s="7"/>
      <c r="T13" s="7">
        <f t="shared" si="0"/>
        <v>397</v>
      </c>
      <c r="U13" s="7">
        <f t="shared" si="1"/>
        <v>79.400000000000006</v>
      </c>
    </row>
    <row r="14" spans="1:21" ht="15" customHeight="1" x14ac:dyDescent="0.3">
      <c r="A14" s="25" t="s">
        <v>77</v>
      </c>
      <c r="B14" s="25" t="s">
        <v>135</v>
      </c>
      <c r="C14" s="26" t="s">
        <v>124</v>
      </c>
      <c r="D14" s="5">
        <v>184</v>
      </c>
      <c r="E14" s="26">
        <v>62</v>
      </c>
      <c r="F14" s="26" t="s">
        <v>20</v>
      </c>
      <c r="G14" s="26" t="s">
        <v>182</v>
      </c>
      <c r="H14" s="26">
        <v>71</v>
      </c>
      <c r="I14" s="26" t="s">
        <v>21</v>
      </c>
      <c r="J14" s="26">
        <v>41</v>
      </c>
      <c r="K14" s="26">
        <v>40</v>
      </c>
      <c r="L14" s="26" t="s">
        <v>20</v>
      </c>
      <c r="M14" s="5">
        <v>86</v>
      </c>
      <c r="N14" s="26">
        <v>33</v>
      </c>
      <c r="O14" s="26" t="s">
        <v>14</v>
      </c>
      <c r="P14" s="5">
        <v>87</v>
      </c>
      <c r="Q14" s="26">
        <v>68</v>
      </c>
      <c r="R14" s="26" t="s">
        <v>21</v>
      </c>
      <c r="S14" s="7"/>
      <c r="T14" s="7">
        <f t="shared" si="0"/>
        <v>274</v>
      </c>
      <c r="U14" s="7">
        <f t="shared" si="1"/>
        <v>54.8</v>
      </c>
    </row>
    <row r="15" spans="1:21" ht="15" customHeight="1" x14ac:dyDescent="0.3">
      <c r="A15" s="25" t="s">
        <v>78</v>
      </c>
      <c r="B15" s="25" t="s">
        <v>136</v>
      </c>
      <c r="C15" s="26" t="s">
        <v>123</v>
      </c>
      <c r="D15" s="5">
        <v>184</v>
      </c>
      <c r="E15" s="26">
        <v>88</v>
      </c>
      <c r="F15" s="26" t="s">
        <v>22</v>
      </c>
      <c r="G15" s="26" t="s">
        <v>182</v>
      </c>
      <c r="H15" s="26">
        <v>90</v>
      </c>
      <c r="I15" s="26" t="s">
        <v>22</v>
      </c>
      <c r="J15" s="26">
        <v>41</v>
      </c>
      <c r="K15" s="26">
        <v>87</v>
      </c>
      <c r="L15" s="26" t="s">
        <v>22</v>
      </c>
      <c r="M15" s="5">
        <v>86</v>
      </c>
      <c r="N15" s="26">
        <v>95</v>
      </c>
      <c r="O15" s="26" t="s">
        <v>18</v>
      </c>
      <c r="P15" s="5">
        <v>87</v>
      </c>
      <c r="Q15" s="26">
        <v>92</v>
      </c>
      <c r="R15" s="26" t="s">
        <v>22</v>
      </c>
      <c r="S15" s="7"/>
      <c r="T15" s="7">
        <f t="shared" si="0"/>
        <v>452</v>
      </c>
      <c r="U15" s="7">
        <f t="shared" si="1"/>
        <v>90.4</v>
      </c>
    </row>
    <row r="16" spans="1:21" ht="15" customHeight="1" x14ac:dyDescent="0.3">
      <c r="A16" s="25" t="s">
        <v>79</v>
      </c>
      <c r="B16" s="25" t="s">
        <v>137</v>
      </c>
      <c r="C16" s="26" t="s">
        <v>124</v>
      </c>
      <c r="D16" s="5">
        <v>184</v>
      </c>
      <c r="E16" s="26">
        <v>56</v>
      </c>
      <c r="F16" s="26" t="s">
        <v>15</v>
      </c>
      <c r="G16" s="26" t="s">
        <v>182</v>
      </c>
      <c r="H16" s="26">
        <v>62</v>
      </c>
      <c r="I16" s="26" t="s">
        <v>15</v>
      </c>
      <c r="J16" s="26">
        <v>41</v>
      </c>
      <c r="K16" s="26">
        <v>49</v>
      </c>
      <c r="L16" s="26" t="s">
        <v>20</v>
      </c>
      <c r="M16" s="5">
        <v>86</v>
      </c>
      <c r="N16" s="26">
        <v>48</v>
      </c>
      <c r="O16" s="26" t="s">
        <v>15</v>
      </c>
      <c r="P16" s="5">
        <v>87</v>
      </c>
      <c r="Q16" s="26">
        <v>64</v>
      </c>
      <c r="R16" s="26" t="s">
        <v>20</v>
      </c>
      <c r="S16" s="7"/>
      <c r="T16" s="7">
        <f t="shared" si="0"/>
        <v>279</v>
      </c>
      <c r="U16" s="7">
        <f t="shared" si="1"/>
        <v>55.8</v>
      </c>
    </row>
    <row r="17" spans="1:21" ht="15" customHeight="1" x14ac:dyDescent="0.3">
      <c r="A17" s="25" t="s">
        <v>80</v>
      </c>
      <c r="B17" s="25" t="s">
        <v>138</v>
      </c>
      <c r="C17" s="26" t="s">
        <v>124</v>
      </c>
      <c r="D17" s="5">
        <v>184</v>
      </c>
      <c r="E17" s="26">
        <v>83</v>
      </c>
      <c r="F17" s="26" t="s">
        <v>17</v>
      </c>
      <c r="G17" s="26" t="s">
        <v>182</v>
      </c>
      <c r="H17" s="26">
        <v>84</v>
      </c>
      <c r="I17" s="26" t="s">
        <v>17</v>
      </c>
      <c r="J17" s="26">
        <v>41</v>
      </c>
      <c r="K17" s="26">
        <v>70</v>
      </c>
      <c r="L17" s="26" t="s">
        <v>16</v>
      </c>
      <c r="M17" s="5">
        <v>86</v>
      </c>
      <c r="N17" s="26">
        <v>83</v>
      </c>
      <c r="O17" s="26" t="s">
        <v>22</v>
      </c>
      <c r="P17" s="5">
        <v>87</v>
      </c>
      <c r="Q17" s="26">
        <v>94</v>
      </c>
      <c r="R17" s="26" t="s">
        <v>18</v>
      </c>
      <c r="S17" s="7"/>
      <c r="T17" s="7">
        <f t="shared" si="0"/>
        <v>414</v>
      </c>
      <c r="U17" s="7">
        <f t="shared" si="1"/>
        <v>82.8</v>
      </c>
    </row>
    <row r="18" spans="1:21" ht="15" customHeight="1" x14ac:dyDescent="0.3">
      <c r="A18" s="25" t="s">
        <v>81</v>
      </c>
      <c r="B18" s="25" t="s">
        <v>139</v>
      </c>
      <c r="C18" s="26" t="s">
        <v>124</v>
      </c>
      <c r="D18" s="5">
        <v>184</v>
      </c>
      <c r="E18" s="26">
        <v>54</v>
      </c>
      <c r="F18" s="26" t="s">
        <v>15</v>
      </c>
      <c r="G18" s="26" t="s">
        <v>182</v>
      </c>
      <c r="H18" s="26">
        <v>53</v>
      </c>
      <c r="I18" s="26" t="s">
        <v>14</v>
      </c>
      <c r="J18" s="26">
        <v>41</v>
      </c>
      <c r="K18" s="26">
        <v>33</v>
      </c>
      <c r="L18" s="26" t="s">
        <v>14</v>
      </c>
      <c r="M18" s="5">
        <v>86</v>
      </c>
      <c r="N18" s="26">
        <v>41</v>
      </c>
      <c r="O18" s="26" t="s">
        <v>15</v>
      </c>
      <c r="P18" s="5">
        <v>87</v>
      </c>
      <c r="Q18" s="26">
        <v>51</v>
      </c>
      <c r="R18" s="26" t="s">
        <v>15</v>
      </c>
      <c r="S18" s="7"/>
      <c r="T18" s="7">
        <f t="shared" si="0"/>
        <v>232</v>
      </c>
      <c r="U18" s="7">
        <f t="shared" si="1"/>
        <v>46.4</v>
      </c>
    </row>
    <row r="19" spans="1:21" ht="15" customHeight="1" x14ac:dyDescent="0.3">
      <c r="A19" s="25" t="s">
        <v>82</v>
      </c>
      <c r="B19" s="25" t="s">
        <v>140</v>
      </c>
      <c r="C19" s="26" t="s">
        <v>124</v>
      </c>
      <c r="D19" s="5">
        <v>184</v>
      </c>
      <c r="E19" s="26">
        <v>55</v>
      </c>
      <c r="F19" s="26" t="s">
        <v>15</v>
      </c>
      <c r="G19" s="26" t="s">
        <v>182</v>
      </c>
      <c r="H19" s="26">
        <v>56</v>
      </c>
      <c r="I19" s="26" t="s">
        <v>15</v>
      </c>
      <c r="J19" s="26">
        <v>41</v>
      </c>
      <c r="K19" s="26">
        <v>50</v>
      </c>
      <c r="L19" s="26" t="s">
        <v>16</v>
      </c>
      <c r="M19" s="5">
        <v>86</v>
      </c>
      <c r="N19" s="26">
        <v>36</v>
      </c>
      <c r="O19" s="26" t="s">
        <v>14</v>
      </c>
      <c r="P19" s="5">
        <v>87</v>
      </c>
      <c r="Q19" s="26">
        <v>48</v>
      </c>
      <c r="R19" s="26" t="s">
        <v>14</v>
      </c>
      <c r="S19" s="7"/>
      <c r="T19" s="7">
        <f t="shared" si="0"/>
        <v>245</v>
      </c>
      <c r="U19" s="7">
        <f t="shared" si="1"/>
        <v>49</v>
      </c>
    </row>
    <row r="20" spans="1:21" ht="15" customHeight="1" x14ac:dyDescent="0.3">
      <c r="A20" s="25" t="s">
        <v>83</v>
      </c>
      <c r="B20" s="25" t="s">
        <v>141</v>
      </c>
      <c r="C20" s="26" t="s">
        <v>123</v>
      </c>
      <c r="D20" s="5">
        <v>184</v>
      </c>
      <c r="E20" s="26">
        <v>86</v>
      </c>
      <c r="F20" s="26" t="s">
        <v>17</v>
      </c>
      <c r="G20" s="26" t="s">
        <v>182</v>
      </c>
      <c r="H20" s="26">
        <v>95</v>
      </c>
      <c r="I20" s="26" t="s">
        <v>18</v>
      </c>
      <c r="J20" s="26">
        <v>41</v>
      </c>
      <c r="K20" s="26">
        <v>65</v>
      </c>
      <c r="L20" s="26" t="s">
        <v>16</v>
      </c>
      <c r="M20" s="5">
        <v>86</v>
      </c>
      <c r="N20" s="26">
        <v>79</v>
      </c>
      <c r="O20" s="26" t="s">
        <v>17</v>
      </c>
      <c r="P20" s="5">
        <v>87</v>
      </c>
      <c r="Q20" s="26">
        <v>71</v>
      </c>
      <c r="R20" s="26" t="s">
        <v>21</v>
      </c>
      <c r="S20" s="7"/>
      <c r="T20" s="7">
        <f t="shared" si="0"/>
        <v>396</v>
      </c>
      <c r="U20" s="7">
        <f t="shared" si="1"/>
        <v>79.2</v>
      </c>
    </row>
    <row r="21" spans="1:21" ht="15" customHeight="1" x14ac:dyDescent="0.3">
      <c r="A21" s="25" t="s">
        <v>84</v>
      </c>
      <c r="B21" s="25" t="s">
        <v>142</v>
      </c>
      <c r="C21" s="26" t="s">
        <v>123</v>
      </c>
      <c r="D21" s="5">
        <v>184</v>
      </c>
      <c r="E21" s="26">
        <v>76</v>
      </c>
      <c r="F21" s="26" t="s">
        <v>16</v>
      </c>
      <c r="G21" s="26" t="s">
        <v>182</v>
      </c>
      <c r="H21" s="26">
        <v>63</v>
      </c>
      <c r="I21" s="26" t="s">
        <v>15</v>
      </c>
      <c r="J21" s="26">
        <v>41</v>
      </c>
      <c r="K21" s="26">
        <v>40</v>
      </c>
      <c r="L21" s="26" t="s">
        <v>14</v>
      </c>
      <c r="M21" s="5">
        <v>86</v>
      </c>
      <c r="N21" s="26">
        <v>41</v>
      </c>
      <c r="O21" s="26" t="s">
        <v>15</v>
      </c>
      <c r="P21" s="5">
        <v>87</v>
      </c>
      <c r="Q21" s="26">
        <v>47</v>
      </c>
      <c r="R21" s="26" t="s">
        <v>14</v>
      </c>
      <c r="S21" s="7"/>
      <c r="T21" s="7">
        <f t="shared" si="0"/>
        <v>267</v>
      </c>
      <c r="U21" s="7">
        <f t="shared" si="1"/>
        <v>53.4</v>
      </c>
    </row>
    <row r="22" spans="1:21" ht="15" customHeight="1" x14ac:dyDescent="0.3">
      <c r="A22" s="25" t="s">
        <v>85</v>
      </c>
      <c r="B22" s="25" t="s">
        <v>143</v>
      </c>
      <c r="C22" s="26" t="s">
        <v>124</v>
      </c>
      <c r="D22" s="5">
        <v>184</v>
      </c>
      <c r="E22" s="26">
        <v>60</v>
      </c>
      <c r="F22" s="26" t="s">
        <v>15</v>
      </c>
      <c r="G22" s="26" t="s">
        <v>182</v>
      </c>
      <c r="H22" s="26">
        <v>61</v>
      </c>
      <c r="I22" s="26" t="s">
        <v>15</v>
      </c>
      <c r="J22" s="26">
        <v>41</v>
      </c>
      <c r="K22" s="26">
        <v>34</v>
      </c>
      <c r="L22" s="26" t="s">
        <v>14</v>
      </c>
      <c r="M22" s="5">
        <v>86</v>
      </c>
      <c r="N22" s="26">
        <v>36</v>
      </c>
      <c r="O22" s="26" t="s">
        <v>14</v>
      </c>
      <c r="P22" s="5">
        <v>87</v>
      </c>
      <c r="Q22" s="26">
        <v>34</v>
      </c>
      <c r="R22" s="26" t="s">
        <v>14</v>
      </c>
      <c r="S22" s="7"/>
      <c r="T22" s="7">
        <f t="shared" si="0"/>
        <v>225</v>
      </c>
      <c r="U22" s="7">
        <f t="shared" si="1"/>
        <v>45</v>
      </c>
    </row>
    <row r="23" spans="1:21" ht="15" customHeight="1" x14ac:dyDescent="0.3">
      <c r="A23" s="25" t="s">
        <v>86</v>
      </c>
      <c r="B23" s="25" t="s">
        <v>144</v>
      </c>
      <c r="C23" s="26" t="s">
        <v>124</v>
      </c>
      <c r="D23" s="5">
        <v>184</v>
      </c>
      <c r="E23" s="26">
        <v>62</v>
      </c>
      <c r="F23" s="26" t="s">
        <v>20</v>
      </c>
      <c r="G23" s="26" t="s">
        <v>182</v>
      </c>
      <c r="H23" s="26">
        <v>71</v>
      </c>
      <c r="I23" s="26" t="s">
        <v>21</v>
      </c>
      <c r="J23" s="26">
        <v>41</v>
      </c>
      <c r="K23" s="26">
        <v>52</v>
      </c>
      <c r="L23" s="26" t="s">
        <v>20</v>
      </c>
      <c r="M23" s="5">
        <v>86</v>
      </c>
      <c r="N23" s="26">
        <v>52</v>
      </c>
      <c r="O23" s="26" t="s">
        <v>20</v>
      </c>
      <c r="P23" s="5">
        <v>87</v>
      </c>
      <c r="Q23" s="26">
        <v>51</v>
      </c>
      <c r="R23" s="26" t="s">
        <v>15</v>
      </c>
      <c r="S23" s="7"/>
      <c r="T23" s="7">
        <f t="shared" si="0"/>
        <v>288</v>
      </c>
      <c r="U23" s="7">
        <f t="shared" si="1"/>
        <v>57.6</v>
      </c>
    </row>
    <row r="24" spans="1:21" ht="15" customHeight="1" x14ac:dyDescent="0.3">
      <c r="A24" s="25" t="s">
        <v>87</v>
      </c>
      <c r="B24" s="25" t="s">
        <v>145</v>
      </c>
      <c r="C24" s="26" t="s">
        <v>124</v>
      </c>
      <c r="D24" s="5">
        <v>184</v>
      </c>
      <c r="E24" s="26">
        <v>73</v>
      </c>
      <c r="F24" s="26" t="s">
        <v>21</v>
      </c>
      <c r="G24" s="26" t="s">
        <v>182</v>
      </c>
      <c r="H24" s="26">
        <v>81</v>
      </c>
      <c r="I24" s="26" t="s">
        <v>17</v>
      </c>
      <c r="J24" s="26">
        <v>41</v>
      </c>
      <c r="K24" s="26">
        <v>75</v>
      </c>
      <c r="L24" s="26" t="s">
        <v>17</v>
      </c>
      <c r="M24" s="5">
        <v>86</v>
      </c>
      <c r="N24" s="26">
        <v>75</v>
      </c>
      <c r="O24" s="26" t="s">
        <v>17</v>
      </c>
      <c r="P24" s="5">
        <v>87</v>
      </c>
      <c r="Q24" s="26">
        <v>80</v>
      </c>
      <c r="R24" s="26" t="s">
        <v>16</v>
      </c>
      <c r="S24" s="7"/>
      <c r="T24" s="7">
        <f t="shared" si="0"/>
        <v>384</v>
      </c>
      <c r="U24" s="7">
        <f t="shared" si="1"/>
        <v>76.8</v>
      </c>
    </row>
    <row r="25" spans="1:21" ht="15" customHeight="1" x14ac:dyDescent="0.3">
      <c r="A25" s="25" t="s">
        <v>88</v>
      </c>
      <c r="B25" s="25" t="s">
        <v>146</v>
      </c>
      <c r="C25" s="26" t="s">
        <v>124</v>
      </c>
      <c r="D25" s="5">
        <v>184</v>
      </c>
      <c r="E25" s="26">
        <v>72</v>
      </c>
      <c r="F25" s="26" t="s">
        <v>21</v>
      </c>
      <c r="G25" s="26" t="s">
        <v>182</v>
      </c>
      <c r="H25" s="26">
        <v>72</v>
      </c>
      <c r="I25" s="26" t="s">
        <v>21</v>
      </c>
      <c r="J25" s="26">
        <v>41</v>
      </c>
      <c r="K25" s="26">
        <v>39</v>
      </c>
      <c r="L25" s="26" t="s">
        <v>15</v>
      </c>
      <c r="M25" s="5">
        <v>86</v>
      </c>
      <c r="N25" s="26">
        <v>39</v>
      </c>
      <c r="O25" s="26" t="s">
        <v>14</v>
      </c>
      <c r="P25" s="5">
        <v>87</v>
      </c>
      <c r="Q25" s="26">
        <v>48</v>
      </c>
      <c r="R25" s="26" t="s">
        <v>14</v>
      </c>
      <c r="S25" s="7"/>
      <c r="T25" s="7">
        <f t="shared" si="0"/>
        <v>270</v>
      </c>
      <c r="U25" s="7">
        <f t="shared" si="1"/>
        <v>54</v>
      </c>
    </row>
    <row r="26" spans="1:21" ht="15" customHeight="1" x14ac:dyDescent="0.3">
      <c r="A26" s="25" t="s">
        <v>89</v>
      </c>
      <c r="B26" s="25" t="s">
        <v>147</v>
      </c>
      <c r="C26" s="26" t="s">
        <v>124</v>
      </c>
      <c r="D26" s="5">
        <v>184</v>
      </c>
      <c r="E26" s="26">
        <v>51</v>
      </c>
      <c r="F26" s="26" t="s">
        <v>14</v>
      </c>
      <c r="G26" s="26" t="s">
        <v>182</v>
      </c>
      <c r="H26" s="26">
        <v>53</v>
      </c>
      <c r="I26" s="26" t="s">
        <v>14</v>
      </c>
      <c r="J26" s="26">
        <v>41</v>
      </c>
      <c r="K26" s="26">
        <v>27</v>
      </c>
      <c r="L26" s="26" t="s">
        <v>19</v>
      </c>
      <c r="M26" s="5">
        <v>86</v>
      </c>
      <c r="N26" s="26">
        <v>24</v>
      </c>
      <c r="O26" s="26" t="s">
        <v>19</v>
      </c>
      <c r="P26" s="5">
        <v>87</v>
      </c>
      <c r="Q26" s="26">
        <v>35</v>
      </c>
      <c r="R26" s="26" t="s">
        <v>14</v>
      </c>
      <c r="S26" s="7"/>
      <c r="T26" s="7">
        <f t="shared" si="0"/>
        <v>190</v>
      </c>
      <c r="U26" s="7">
        <f t="shared" si="1"/>
        <v>38</v>
      </c>
    </row>
    <row r="27" spans="1:21" ht="15" customHeight="1" x14ac:dyDescent="0.3">
      <c r="A27" s="25" t="s">
        <v>90</v>
      </c>
      <c r="B27" s="25" t="s">
        <v>148</v>
      </c>
      <c r="C27" s="26" t="s">
        <v>124</v>
      </c>
      <c r="D27" s="5">
        <v>184</v>
      </c>
      <c r="E27" s="26">
        <v>64</v>
      </c>
      <c r="F27" s="26" t="s">
        <v>20</v>
      </c>
      <c r="G27" s="26" t="s">
        <v>182</v>
      </c>
      <c r="H27" s="26">
        <v>80</v>
      </c>
      <c r="I27" s="26" t="s">
        <v>16</v>
      </c>
      <c r="J27" s="26">
        <v>41</v>
      </c>
      <c r="K27" s="26">
        <v>45</v>
      </c>
      <c r="L27" s="26" t="s">
        <v>15</v>
      </c>
      <c r="M27" s="5">
        <v>86</v>
      </c>
      <c r="N27" s="26">
        <v>51</v>
      </c>
      <c r="O27" s="26" t="s">
        <v>20</v>
      </c>
      <c r="P27" s="5">
        <v>87</v>
      </c>
      <c r="Q27" s="26">
        <v>82</v>
      </c>
      <c r="R27" s="26" t="s">
        <v>17</v>
      </c>
      <c r="S27" s="7"/>
      <c r="T27" s="7">
        <f t="shared" si="0"/>
        <v>322</v>
      </c>
      <c r="U27" s="7">
        <f t="shared" si="1"/>
        <v>64.400000000000006</v>
      </c>
    </row>
    <row r="28" spans="1:21" ht="14.4" x14ac:dyDescent="0.3">
      <c r="A28" s="25" t="s">
        <v>91</v>
      </c>
      <c r="B28" s="25" t="s">
        <v>149</v>
      </c>
      <c r="C28" s="26" t="s">
        <v>123</v>
      </c>
      <c r="D28" s="5">
        <v>184</v>
      </c>
      <c r="E28" s="26">
        <v>88</v>
      </c>
      <c r="F28" s="26" t="s">
        <v>22</v>
      </c>
      <c r="G28" s="26" t="s">
        <v>182</v>
      </c>
      <c r="H28" s="26">
        <v>94</v>
      </c>
      <c r="I28" s="26" t="s">
        <v>18</v>
      </c>
      <c r="J28" s="26">
        <v>41</v>
      </c>
      <c r="K28" s="26">
        <v>86</v>
      </c>
      <c r="L28" s="26" t="s">
        <v>22</v>
      </c>
      <c r="M28" s="5">
        <v>86</v>
      </c>
      <c r="N28" s="26">
        <v>80</v>
      </c>
      <c r="O28" s="26" t="s">
        <v>17</v>
      </c>
      <c r="P28" s="5">
        <v>87</v>
      </c>
      <c r="Q28" s="26">
        <v>81</v>
      </c>
      <c r="R28" s="26" t="s">
        <v>17</v>
      </c>
      <c r="S28" s="7"/>
      <c r="T28" s="7">
        <f t="shared" si="0"/>
        <v>429</v>
      </c>
      <c r="U28" s="7">
        <f t="shared" si="1"/>
        <v>85.8</v>
      </c>
    </row>
    <row r="29" spans="1:21" ht="14.4" x14ac:dyDescent="0.3">
      <c r="A29" s="25" t="s">
        <v>92</v>
      </c>
      <c r="B29" s="25" t="s">
        <v>150</v>
      </c>
      <c r="C29" s="26" t="s">
        <v>124</v>
      </c>
      <c r="D29" s="5">
        <v>184</v>
      </c>
      <c r="E29" s="26">
        <v>59</v>
      </c>
      <c r="F29" s="26" t="s">
        <v>15</v>
      </c>
      <c r="G29" s="26" t="s">
        <v>182</v>
      </c>
      <c r="H29" s="26">
        <v>65</v>
      </c>
      <c r="I29" s="26" t="s">
        <v>20</v>
      </c>
      <c r="J29" s="26">
        <v>41</v>
      </c>
      <c r="K29" s="26">
        <v>33</v>
      </c>
      <c r="L29" s="26" t="s">
        <v>14</v>
      </c>
      <c r="M29" s="5">
        <v>86</v>
      </c>
      <c r="N29" s="26">
        <v>41</v>
      </c>
      <c r="O29" s="26" t="s">
        <v>15</v>
      </c>
      <c r="P29" s="5">
        <v>87</v>
      </c>
      <c r="Q29" s="26">
        <v>42</v>
      </c>
      <c r="R29" s="26" t="s">
        <v>14</v>
      </c>
      <c r="S29" s="7"/>
      <c r="T29" s="7">
        <f t="shared" si="0"/>
        <v>240</v>
      </c>
      <c r="U29" s="7">
        <f t="shared" si="1"/>
        <v>48</v>
      </c>
    </row>
    <row r="30" spans="1:21" ht="14.4" x14ac:dyDescent="0.3">
      <c r="A30" s="25" t="s">
        <v>93</v>
      </c>
      <c r="B30" s="25" t="s">
        <v>151</v>
      </c>
      <c r="C30" s="26" t="s">
        <v>123</v>
      </c>
      <c r="D30" s="5">
        <v>184</v>
      </c>
      <c r="E30" s="26">
        <v>66</v>
      </c>
      <c r="F30" s="26" t="s">
        <v>20</v>
      </c>
      <c r="G30" s="26" t="s">
        <v>182</v>
      </c>
      <c r="H30" s="26">
        <v>78</v>
      </c>
      <c r="I30" s="26" t="s">
        <v>16</v>
      </c>
      <c r="J30" s="26">
        <v>41</v>
      </c>
      <c r="K30" s="26">
        <v>47</v>
      </c>
      <c r="L30" s="26" t="s">
        <v>21</v>
      </c>
      <c r="M30" s="5">
        <v>86</v>
      </c>
      <c r="N30" s="26">
        <v>57</v>
      </c>
      <c r="O30" s="26" t="s">
        <v>21</v>
      </c>
      <c r="P30" s="5">
        <v>87</v>
      </c>
      <c r="Q30" s="26">
        <v>61</v>
      </c>
      <c r="R30" s="26" t="s">
        <v>20</v>
      </c>
      <c r="S30" s="7"/>
      <c r="T30" s="7">
        <f t="shared" si="0"/>
        <v>309</v>
      </c>
      <c r="U30" s="7">
        <f t="shared" si="1"/>
        <v>61.8</v>
      </c>
    </row>
    <row r="31" spans="1:21" ht="14.4" x14ac:dyDescent="0.3">
      <c r="A31" s="25" t="s">
        <v>94</v>
      </c>
      <c r="B31" s="25" t="s">
        <v>152</v>
      </c>
      <c r="C31" s="26" t="s">
        <v>124</v>
      </c>
      <c r="D31" s="5">
        <v>184</v>
      </c>
      <c r="E31" s="26">
        <v>63</v>
      </c>
      <c r="F31" s="26" t="s">
        <v>20</v>
      </c>
      <c r="G31" s="26" t="s">
        <v>182</v>
      </c>
      <c r="H31" s="26">
        <v>45</v>
      </c>
      <c r="I31" s="26" t="s">
        <v>14</v>
      </c>
      <c r="J31" s="26">
        <v>41</v>
      </c>
      <c r="K31" s="26">
        <v>42</v>
      </c>
      <c r="L31" s="26" t="s">
        <v>20</v>
      </c>
      <c r="M31" s="5">
        <v>86</v>
      </c>
      <c r="N31" s="26">
        <v>41</v>
      </c>
      <c r="O31" s="26" t="s">
        <v>15</v>
      </c>
      <c r="P31" s="5">
        <v>87</v>
      </c>
      <c r="Q31" s="26">
        <v>52</v>
      </c>
      <c r="R31" s="26" t="s">
        <v>15</v>
      </c>
      <c r="S31" s="7"/>
      <c r="T31" s="7">
        <f t="shared" si="0"/>
        <v>243</v>
      </c>
      <c r="U31" s="7">
        <f t="shared" si="1"/>
        <v>48.6</v>
      </c>
    </row>
    <row r="32" spans="1:21" ht="14.4" x14ac:dyDescent="0.3">
      <c r="A32" s="25" t="s">
        <v>95</v>
      </c>
      <c r="B32" s="25" t="s">
        <v>153</v>
      </c>
      <c r="C32" s="26" t="s">
        <v>124</v>
      </c>
      <c r="D32" s="5">
        <v>184</v>
      </c>
      <c r="E32" s="26">
        <v>59</v>
      </c>
      <c r="F32" s="26" t="s">
        <v>15</v>
      </c>
      <c r="G32" s="26" t="s">
        <v>182</v>
      </c>
      <c r="H32" s="26">
        <v>60</v>
      </c>
      <c r="I32" s="26" t="s">
        <v>15</v>
      </c>
      <c r="J32" s="26">
        <v>41</v>
      </c>
      <c r="K32" s="26">
        <v>50</v>
      </c>
      <c r="L32" s="26" t="s">
        <v>16</v>
      </c>
      <c r="M32" s="5">
        <v>86</v>
      </c>
      <c r="N32" s="26">
        <v>44</v>
      </c>
      <c r="O32" s="26" t="s">
        <v>15</v>
      </c>
      <c r="P32" s="5">
        <v>87</v>
      </c>
      <c r="Q32" s="26">
        <v>43</v>
      </c>
      <c r="R32" s="26" t="s">
        <v>14</v>
      </c>
      <c r="S32" s="7"/>
      <c r="T32" s="7">
        <f t="shared" si="0"/>
        <v>256</v>
      </c>
      <c r="U32" s="7">
        <f t="shared" si="1"/>
        <v>51.2</v>
      </c>
    </row>
    <row r="33" spans="1:21" ht="14.4" x14ac:dyDescent="0.3">
      <c r="A33" s="25" t="s">
        <v>96</v>
      </c>
      <c r="B33" s="25" t="s">
        <v>154</v>
      </c>
      <c r="C33" s="26" t="s">
        <v>124</v>
      </c>
      <c r="D33" s="5">
        <v>184</v>
      </c>
      <c r="E33" s="26">
        <v>70</v>
      </c>
      <c r="F33" s="26" t="s">
        <v>21</v>
      </c>
      <c r="G33" s="26" t="s">
        <v>182</v>
      </c>
      <c r="H33" s="26">
        <v>83</v>
      </c>
      <c r="I33" s="26" t="s">
        <v>17</v>
      </c>
      <c r="J33" s="26">
        <v>41</v>
      </c>
      <c r="K33" s="26">
        <v>48</v>
      </c>
      <c r="L33" s="26" t="s">
        <v>15</v>
      </c>
      <c r="M33" s="5">
        <v>86</v>
      </c>
      <c r="N33" s="26">
        <v>48</v>
      </c>
      <c r="O33" s="26" t="s">
        <v>15</v>
      </c>
      <c r="P33" s="5">
        <v>87</v>
      </c>
      <c r="Q33" s="26">
        <v>52</v>
      </c>
      <c r="R33" s="26" t="s">
        <v>15</v>
      </c>
      <c r="S33" s="7"/>
      <c r="T33" s="7">
        <f t="shared" si="0"/>
        <v>301</v>
      </c>
      <c r="U33" s="7">
        <f t="shared" si="1"/>
        <v>60.2</v>
      </c>
    </row>
    <row r="34" spans="1:21" ht="14.4" x14ac:dyDescent="0.3">
      <c r="A34" s="25" t="s">
        <v>97</v>
      </c>
      <c r="B34" s="25" t="s">
        <v>155</v>
      </c>
      <c r="C34" s="26" t="s">
        <v>124</v>
      </c>
      <c r="D34" s="5">
        <v>184</v>
      </c>
      <c r="E34" s="26">
        <v>69</v>
      </c>
      <c r="F34" s="26" t="s">
        <v>21</v>
      </c>
      <c r="G34" s="26" t="s">
        <v>182</v>
      </c>
      <c r="H34" s="26">
        <v>77</v>
      </c>
      <c r="I34" s="26" t="s">
        <v>16</v>
      </c>
      <c r="J34" s="26">
        <v>41</v>
      </c>
      <c r="K34" s="26">
        <v>58</v>
      </c>
      <c r="L34" s="26" t="s">
        <v>21</v>
      </c>
      <c r="M34" s="5">
        <v>86</v>
      </c>
      <c r="N34" s="26">
        <v>77</v>
      </c>
      <c r="O34" s="26" t="s">
        <v>17</v>
      </c>
      <c r="P34" s="5">
        <v>87</v>
      </c>
      <c r="Q34" s="26">
        <v>69</v>
      </c>
      <c r="R34" s="26" t="s">
        <v>21</v>
      </c>
      <c r="S34" s="7"/>
      <c r="T34" s="7">
        <f t="shared" si="0"/>
        <v>350</v>
      </c>
      <c r="U34" s="7">
        <f t="shared" si="1"/>
        <v>70</v>
      </c>
    </row>
    <row r="35" spans="1:21" ht="14.4" x14ac:dyDescent="0.3">
      <c r="A35" s="25" t="s">
        <v>98</v>
      </c>
      <c r="B35" s="25" t="s">
        <v>156</v>
      </c>
      <c r="C35" s="26" t="s">
        <v>124</v>
      </c>
      <c r="D35" s="5">
        <v>184</v>
      </c>
      <c r="E35" s="26">
        <v>45</v>
      </c>
      <c r="F35" s="26" t="s">
        <v>14</v>
      </c>
      <c r="G35" s="26" t="s">
        <v>182</v>
      </c>
      <c r="H35" s="26">
        <v>51</v>
      </c>
      <c r="I35" s="26" t="s">
        <v>14</v>
      </c>
      <c r="J35" s="26">
        <v>41</v>
      </c>
      <c r="K35" s="26">
        <v>28</v>
      </c>
      <c r="L35" s="26" t="s">
        <v>19</v>
      </c>
      <c r="M35" s="5">
        <v>86</v>
      </c>
      <c r="N35" s="26">
        <v>35</v>
      </c>
      <c r="O35" s="26" t="s">
        <v>14</v>
      </c>
      <c r="P35" s="5">
        <v>87</v>
      </c>
      <c r="Q35" s="26">
        <v>24</v>
      </c>
      <c r="R35" s="26" t="s">
        <v>19</v>
      </c>
      <c r="S35" s="7"/>
      <c r="T35" s="7">
        <f t="shared" si="0"/>
        <v>183</v>
      </c>
      <c r="U35" s="7">
        <f t="shared" si="1"/>
        <v>36.6</v>
      </c>
    </row>
    <row r="36" spans="1:21" ht="14.4" x14ac:dyDescent="0.3">
      <c r="A36" s="25" t="s">
        <v>99</v>
      </c>
      <c r="B36" s="25" t="s">
        <v>157</v>
      </c>
      <c r="C36" s="26" t="s">
        <v>123</v>
      </c>
      <c r="D36" s="5">
        <v>184</v>
      </c>
      <c r="E36" s="26">
        <v>87</v>
      </c>
      <c r="F36" s="26" t="s">
        <v>22</v>
      </c>
      <c r="G36" s="26" t="s">
        <v>182</v>
      </c>
      <c r="H36" s="26">
        <v>89</v>
      </c>
      <c r="I36" s="26" t="s">
        <v>22</v>
      </c>
      <c r="J36" s="26">
        <v>41</v>
      </c>
      <c r="K36" s="26">
        <v>78</v>
      </c>
      <c r="L36" s="26" t="s">
        <v>17</v>
      </c>
      <c r="M36" s="5">
        <v>86</v>
      </c>
      <c r="N36" s="26">
        <v>93</v>
      </c>
      <c r="O36" s="26" t="s">
        <v>18</v>
      </c>
      <c r="P36" s="5">
        <v>87</v>
      </c>
      <c r="Q36" s="26">
        <v>88</v>
      </c>
      <c r="R36" s="26" t="s">
        <v>22</v>
      </c>
      <c r="S36" s="7"/>
      <c r="T36" s="7">
        <f t="shared" si="0"/>
        <v>435</v>
      </c>
      <c r="U36" s="7">
        <f t="shared" si="1"/>
        <v>87</v>
      </c>
    </row>
    <row r="37" spans="1:21" ht="14.4" x14ac:dyDescent="0.3">
      <c r="A37" s="25" t="s">
        <v>100</v>
      </c>
      <c r="B37" s="25" t="s">
        <v>158</v>
      </c>
      <c r="C37" s="26" t="s">
        <v>124</v>
      </c>
      <c r="D37" s="5">
        <v>184</v>
      </c>
      <c r="E37" s="26">
        <v>67</v>
      </c>
      <c r="F37" s="26" t="s">
        <v>20</v>
      </c>
      <c r="G37" s="26" t="s">
        <v>182</v>
      </c>
      <c r="H37" s="26">
        <v>71</v>
      </c>
      <c r="I37" s="26" t="s">
        <v>21</v>
      </c>
      <c r="J37" s="26">
        <v>41</v>
      </c>
      <c r="K37" s="26">
        <v>34</v>
      </c>
      <c r="L37" s="26" t="s">
        <v>14</v>
      </c>
      <c r="M37" s="5">
        <v>86</v>
      </c>
      <c r="N37" s="26">
        <v>42</v>
      </c>
      <c r="O37" s="26" t="s">
        <v>15</v>
      </c>
      <c r="P37" s="5">
        <v>87</v>
      </c>
      <c r="Q37" s="26">
        <v>51</v>
      </c>
      <c r="R37" s="26" t="s">
        <v>15</v>
      </c>
      <c r="S37" s="7"/>
      <c r="T37" s="7">
        <f t="shared" si="0"/>
        <v>265</v>
      </c>
      <c r="U37" s="7">
        <f t="shared" si="1"/>
        <v>53</v>
      </c>
    </row>
    <row r="38" spans="1:21" ht="14.4" x14ac:dyDescent="0.3">
      <c r="A38" s="25" t="s">
        <v>101</v>
      </c>
      <c r="B38" s="25" t="s">
        <v>159</v>
      </c>
      <c r="C38" s="26" t="s">
        <v>124</v>
      </c>
      <c r="D38" s="5">
        <v>184</v>
      </c>
      <c r="E38" s="26">
        <v>65</v>
      </c>
      <c r="F38" s="26" t="s">
        <v>20</v>
      </c>
      <c r="G38" s="26" t="s">
        <v>182</v>
      </c>
      <c r="H38" s="26">
        <v>71</v>
      </c>
      <c r="I38" s="26" t="s">
        <v>21</v>
      </c>
      <c r="J38" s="26">
        <v>41</v>
      </c>
      <c r="K38" s="26">
        <v>54</v>
      </c>
      <c r="L38" s="26" t="s">
        <v>20</v>
      </c>
      <c r="M38" s="5">
        <v>86</v>
      </c>
      <c r="N38" s="26">
        <v>67</v>
      </c>
      <c r="O38" s="26" t="s">
        <v>16</v>
      </c>
      <c r="P38" s="5">
        <v>87</v>
      </c>
      <c r="Q38" s="26">
        <v>49</v>
      </c>
      <c r="R38" s="26" t="s">
        <v>14</v>
      </c>
      <c r="S38" s="7"/>
      <c r="T38" s="7">
        <f t="shared" si="0"/>
        <v>306</v>
      </c>
      <c r="U38" s="7">
        <f t="shared" si="1"/>
        <v>61.2</v>
      </c>
    </row>
    <row r="39" spans="1:21" ht="14.4" x14ac:dyDescent="0.3">
      <c r="A39" s="25" t="s">
        <v>102</v>
      </c>
      <c r="B39" s="25" t="s">
        <v>160</v>
      </c>
      <c r="C39" s="26" t="s">
        <v>124</v>
      </c>
      <c r="D39" s="5">
        <v>184</v>
      </c>
      <c r="E39" s="26">
        <v>70</v>
      </c>
      <c r="F39" s="26" t="s">
        <v>21</v>
      </c>
      <c r="G39" s="26" t="s">
        <v>182</v>
      </c>
      <c r="H39" s="26">
        <v>77</v>
      </c>
      <c r="I39" s="26" t="s">
        <v>16</v>
      </c>
      <c r="J39" s="26">
        <v>41</v>
      </c>
      <c r="K39" s="26">
        <v>47</v>
      </c>
      <c r="L39" s="26" t="s">
        <v>21</v>
      </c>
      <c r="M39" s="5">
        <v>86</v>
      </c>
      <c r="N39" s="26">
        <v>48</v>
      </c>
      <c r="O39" s="26" t="s">
        <v>15</v>
      </c>
      <c r="P39" s="5">
        <v>87</v>
      </c>
      <c r="Q39" s="26">
        <v>67</v>
      </c>
      <c r="R39" s="26" t="s">
        <v>21</v>
      </c>
      <c r="S39" s="7"/>
      <c r="T39" s="7">
        <f t="shared" si="0"/>
        <v>309</v>
      </c>
      <c r="U39" s="7">
        <f t="shared" si="1"/>
        <v>61.8</v>
      </c>
    </row>
    <row r="40" spans="1:21" ht="14.4" x14ac:dyDescent="0.3">
      <c r="A40" s="25" t="s">
        <v>103</v>
      </c>
      <c r="B40" s="25" t="s">
        <v>161</v>
      </c>
      <c r="C40" s="26" t="s">
        <v>124</v>
      </c>
      <c r="D40" s="5">
        <v>184</v>
      </c>
      <c r="E40" s="26">
        <v>90</v>
      </c>
      <c r="F40" s="26" t="s">
        <v>22</v>
      </c>
      <c r="G40" s="26" t="s">
        <v>182</v>
      </c>
      <c r="H40" s="26">
        <v>75</v>
      </c>
      <c r="I40" s="26" t="s">
        <v>21</v>
      </c>
      <c r="J40" s="26">
        <v>41</v>
      </c>
      <c r="K40" s="26">
        <v>67</v>
      </c>
      <c r="L40" s="26" t="s">
        <v>16</v>
      </c>
      <c r="M40" s="5">
        <v>86</v>
      </c>
      <c r="N40" s="26">
        <v>80</v>
      </c>
      <c r="O40" s="26" t="s">
        <v>17</v>
      </c>
      <c r="P40" s="5">
        <v>87</v>
      </c>
      <c r="Q40" s="26">
        <v>66</v>
      </c>
      <c r="R40" s="26" t="s">
        <v>21</v>
      </c>
      <c r="S40" s="7"/>
      <c r="T40" s="7">
        <f t="shared" si="0"/>
        <v>378</v>
      </c>
      <c r="U40" s="7">
        <f t="shared" si="1"/>
        <v>75.599999999999994</v>
      </c>
    </row>
    <row r="41" spans="1:21" ht="14.4" x14ac:dyDescent="0.3">
      <c r="A41" s="25" t="s">
        <v>104</v>
      </c>
      <c r="B41" s="25" t="s">
        <v>162</v>
      </c>
      <c r="C41" s="26" t="s">
        <v>124</v>
      </c>
      <c r="D41" s="5">
        <v>184</v>
      </c>
      <c r="E41" s="26">
        <v>90</v>
      </c>
      <c r="F41" s="26" t="s">
        <v>22</v>
      </c>
      <c r="G41" s="26" t="s">
        <v>182</v>
      </c>
      <c r="H41" s="26">
        <v>80</v>
      </c>
      <c r="I41" s="26" t="s">
        <v>16</v>
      </c>
      <c r="J41" s="26">
        <v>41</v>
      </c>
      <c r="K41" s="26">
        <v>73</v>
      </c>
      <c r="L41" s="26" t="s">
        <v>17</v>
      </c>
      <c r="M41" s="5">
        <v>86</v>
      </c>
      <c r="N41" s="26">
        <v>83</v>
      </c>
      <c r="O41" s="26" t="s">
        <v>22</v>
      </c>
      <c r="P41" s="5">
        <v>87</v>
      </c>
      <c r="Q41" s="26">
        <v>70</v>
      </c>
      <c r="R41" s="26" t="s">
        <v>21</v>
      </c>
      <c r="S41" s="7"/>
      <c r="T41" s="7">
        <f t="shared" si="0"/>
        <v>396</v>
      </c>
      <c r="U41" s="7">
        <f t="shared" si="1"/>
        <v>79.2</v>
      </c>
    </row>
    <row r="42" spans="1:21" ht="14.4" x14ac:dyDescent="0.3">
      <c r="A42" s="25" t="s">
        <v>105</v>
      </c>
      <c r="B42" s="25" t="s">
        <v>163</v>
      </c>
      <c r="C42" s="26" t="s">
        <v>123</v>
      </c>
      <c r="D42" s="5">
        <v>184</v>
      </c>
      <c r="E42" s="26">
        <v>93</v>
      </c>
      <c r="F42" s="26" t="s">
        <v>18</v>
      </c>
      <c r="G42" s="26" t="s">
        <v>182</v>
      </c>
      <c r="H42" s="26">
        <v>86</v>
      </c>
      <c r="I42" s="26" t="s">
        <v>22</v>
      </c>
      <c r="J42" s="26">
        <v>41</v>
      </c>
      <c r="K42" s="26">
        <v>68</v>
      </c>
      <c r="L42" s="26" t="s">
        <v>16</v>
      </c>
      <c r="M42" s="5">
        <v>86</v>
      </c>
      <c r="N42" s="26">
        <v>89</v>
      </c>
      <c r="O42" s="26" t="s">
        <v>22</v>
      </c>
      <c r="P42" s="5">
        <v>87</v>
      </c>
      <c r="Q42" s="26">
        <v>89</v>
      </c>
      <c r="R42" s="26" t="s">
        <v>22</v>
      </c>
      <c r="S42" s="7"/>
      <c r="T42" s="7">
        <f t="shared" si="0"/>
        <v>425</v>
      </c>
      <c r="U42" s="7">
        <f t="shared" si="1"/>
        <v>85</v>
      </c>
    </row>
    <row r="43" spans="1:21" ht="14.4" x14ac:dyDescent="0.3">
      <c r="A43" s="25" t="s">
        <v>106</v>
      </c>
      <c r="B43" s="25" t="s">
        <v>164</v>
      </c>
      <c r="C43" s="26" t="s">
        <v>124</v>
      </c>
      <c r="D43" s="5">
        <v>184</v>
      </c>
      <c r="E43" s="26">
        <v>72</v>
      </c>
      <c r="F43" s="26" t="s">
        <v>21</v>
      </c>
      <c r="G43" s="26" t="s">
        <v>182</v>
      </c>
      <c r="H43" s="26">
        <v>83</v>
      </c>
      <c r="I43" s="26" t="s">
        <v>17</v>
      </c>
      <c r="J43" s="26">
        <v>41</v>
      </c>
      <c r="K43" s="26">
        <v>62</v>
      </c>
      <c r="L43" s="26" t="s">
        <v>17</v>
      </c>
      <c r="M43" s="5">
        <v>86</v>
      </c>
      <c r="N43" s="26">
        <v>57</v>
      </c>
      <c r="O43" s="26" t="s">
        <v>21</v>
      </c>
      <c r="P43" s="5">
        <v>87</v>
      </c>
      <c r="Q43" s="26">
        <v>63</v>
      </c>
      <c r="R43" s="26" t="s">
        <v>20</v>
      </c>
      <c r="S43" s="27"/>
      <c r="T43" s="7">
        <f t="shared" si="0"/>
        <v>337</v>
      </c>
      <c r="U43" s="7">
        <f t="shared" si="1"/>
        <v>67.400000000000006</v>
      </c>
    </row>
    <row r="44" spans="1:21" ht="14.4" x14ac:dyDescent="0.3">
      <c r="A44" s="25" t="s">
        <v>107</v>
      </c>
      <c r="B44" s="25" t="s">
        <v>165</v>
      </c>
      <c r="C44" s="26" t="s">
        <v>123</v>
      </c>
      <c r="D44" s="5">
        <v>184</v>
      </c>
      <c r="E44" s="26">
        <v>95</v>
      </c>
      <c r="F44" s="26" t="s">
        <v>18</v>
      </c>
      <c r="G44" s="26" t="s">
        <v>182</v>
      </c>
      <c r="H44" s="26">
        <v>88</v>
      </c>
      <c r="I44" s="26" t="s">
        <v>22</v>
      </c>
      <c r="J44" s="26">
        <v>41</v>
      </c>
      <c r="K44" s="26">
        <v>75</v>
      </c>
      <c r="L44" s="26" t="s">
        <v>17</v>
      </c>
      <c r="M44" s="5">
        <v>86</v>
      </c>
      <c r="N44" s="26">
        <v>86</v>
      </c>
      <c r="O44" s="26" t="s">
        <v>22</v>
      </c>
      <c r="P44" s="5">
        <v>87</v>
      </c>
      <c r="Q44" s="26">
        <v>75</v>
      </c>
      <c r="R44" s="26" t="s">
        <v>16</v>
      </c>
      <c r="S44" s="27"/>
      <c r="T44" s="7">
        <f t="shared" si="0"/>
        <v>419</v>
      </c>
      <c r="U44" s="7">
        <f t="shared" si="1"/>
        <v>83.8</v>
      </c>
    </row>
    <row r="45" spans="1:21" ht="14.4" x14ac:dyDescent="0.3">
      <c r="A45" s="25" t="s">
        <v>108</v>
      </c>
      <c r="B45" s="25" t="s">
        <v>166</v>
      </c>
      <c r="C45" s="26" t="s">
        <v>124</v>
      </c>
      <c r="D45" s="5">
        <v>184</v>
      </c>
      <c r="E45" s="26">
        <v>73</v>
      </c>
      <c r="F45" s="26" t="s">
        <v>21</v>
      </c>
      <c r="G45" s="26" t="s">
        <v>182</v>
      </c>
      <c r="H45" s="26">
        <v>77</v>
      </c>
      <c r="I45" s="26" t="s">
        <v>16</v>
      </c>
      <c r="J45" s="26">
        <v>41</v>
      </c>
      <c r="K45" s="26">
        <v>69</v>
      </c>
      <c r="L45" s="26" t="s">
        <v>16</v>
      </c>
      <c r="M45" s="5">
        <v>86</v>
      </c>
      <c r="N45" s="26">
        <v>72</v>
      </c>
      <c r="O45" s="26" t="s">
        <v>16</v>
      </c>
      <c r="P45" s="5">
        <v>87</v>
      </c>
      <c r="Q45" s="26">
        <v>84</v>
      </c>
      <c r="R45" s="26" t="s">
        <v>17</v>
      </c>
      <c r="S45" s="27"/>
      <c r="T45" s="7">
        <f t="shared" si="0"/>
        <v>375</v>
      </c>
      <c r="U45" s="7">
        <f t="shared" si="1"/>
        <v>75</v>
      </c>
    </row>
    <row r="46" spans="1:21" ht="14.4" x14ac:dyDescent="0.3">
      <c r="A46" s="25" t="s">
        <v>109</v>
      </c>
      <c r="B46" s="25" t="s">
        <v>167</v>
      </c>
      <c r="C46" s="26" t="s">
        <v>123</v>
      </c>
      <c r="D46" s="5">
        <v>184</v>
      </c>
      <c r="E46" s="26">
        <v>67</v>
      </c>
      <c r="F46" s="26" t="s">
        <v>20</v>
      </c>
      <c r="G46" s="26" t="s">
        <v>182</v>
      </c>
      <c r="H46" s="26">
        <v>60</v>
      </c>
      <c r="I46" s="26" t="s">
        <v>15</v>
      </c>
      <c r="J46" s="26">
        <v>41</v>
      </c>
      <c r="K46" s="26">
        <v>44</v>
      </c>
      <c r="L46" s="26" t="s">
        <v>15</v>
      </c>
      <c r="M46" s="5">
        <v>86</v>
      </c>
      <c r="N46" s="26">
        <v>53</v>
      </c>
      <c r="O46" s="26" t="s">
        <v>20</v>
      </c>
      <c r="P46" s="5">
        <v>87</v>
      </c>
      <c r="Q46" s="26">
        <v>51</v>
      </c>
      <c r="R46" s="26" t="s">
        <v>15</v>
      </c>
      <c r="S46" s="27"/>
      <c r="T46" s="7">
        <f t="shared" si="0"/>
        <v>275</v>
      </c>
      <c r="U46" s="7">
        <f t="shared" si="1"/>
        <v>55</v>
      </c>
    </row>
    <row r="47" spans="1:21" ht="14.4" x14ac:dyDescent="0.3">
      <c r="A47" s="25" t="s">
        <v>110</v>
      </c>
      <c r="B47" s="25" t="s">
        <v>168</v>
      </c>
      <c r="C47" s="26" t="s">
        <v>124</v>
      </c>
      <c r="D47" s="5">
        <v>184</v>
      </c>
      <c r="E47" s="26">
        <v>87</v>
      </c>
      <c r="F47" s="26" t="s">
        <v>22</v>
      </c>
      <c r="G47" s="26" t="s">
        <v>182</v>
      </c>
      <c r="H47" s="26">
        <v>79</v>
      </c>
      <c r="I47" s="26" t="s">
        <v>16</v>
      </c>
      <c r="J47" s="26">
        <v>41</v>
      </c>
      <c r="K47" s="26">
        <v>70</v>
      </c>
      <c r="L47" s="26" t="s">
        <v>16</v>
      </c>
      <c r="M47" s="5">
        <v>86</v>
      </c>
      <c r="N47" s="26">
        <v>81</v>
      </c>
      <c r="O47" s="26" t="s">
        <v>17</v>
      </c>
      <c r="P47" s="5">
        <v>87</v>
      </c>
      <c r="Q47" s="26">
        <v>74</v>
      </c>
      <c r="R47" s="26" t="s">
        <v>16</v>
      </c>
      <c r="S47" s="27"/>
      <c r="T47" s="7">
        <f t="shared" si="0"/>
        <v>391</v>
      </c>
      <c r="U47" s="7">
        <f t="shared" si="1"/>
        <v>78.2</v>
      </c>
    </row>
    <row r="48" spans="1:21" ht="14.4" x14ac:dyDescent="0.3">
      <c r="A48" s="25" t="s">
        <v>111</v>
      </c>
      <c r="B48" s="25" t="s">
        <v>169</v>
      </c>
      <c r="C48" s="26" t="s">
        <v>124</v>
      </c>
      <c r="D48" s="5">
        <v>184</v>
      </c>
      <c r="E48" s="26">
        <v>66</v>
      </c>
      <c r="F48" s="26" t="s">
        <v>20</v>
      </c>
      <c r="G48" s="26" t="s">
        <v>182</v>
      </c>
      <c r="H48" s="26">
        <v>62</v>
      </c>
      <c r="I48" s="26" t="s">
        <v>15</v>
      </c>
      <c r="J48" s="26">
        <v>41</v>
      </c>
      <c r="K48" s="26">
        <v>52</v>
      </c>
      <c r="L48" s="26" t="s">
        <v>20</v>
      </c>
      <c r="M48" s="5">
        <v>86</v>
      </c>
      <c r="N48" s="26">
        <v>60</v>
      </c>
      <c r="O48" s="26" t="s">
        <v>21</v>
      </c>
      <c r="P48" s="5">
        <v>87</v>
      </c>
      <c r="Q48" s="26">
        <v>66</v>
      </c>
      <c r="R48" s="26" t="s">
        <v>21</v>
      </c>
      <c r="S48" s="27"/>
      <c r="T48" s="7">
        <f t="shared" si="0"/>
        <v>306</v>
      </c>
      <c r="U48" s="7">
        <f t="shared" si="1"/>
        <v>61.2</v>
      </c>
    </row>
    <row r="49" spans="1:21" ht="15" customHeight="1" x14ac:dyDescent="0.3">
      <c r="A49" s="25" t="s">
        <v>112</v>
      </c>
      <c r="B49" s="25" t="s">
        <v>170</v>
      </c>
      <c r="C49" s="26" t="s">
        <v>124</v>
      </c>
      <c r="D49" s="5">
        <v>184</v>
      </c>
      <c r="E49" s="26">
        <v>82</v>
      </c>
      <c r="F49" s="26" t="s">
        <v>17</v>
      </c>
      <c r="G49" s="26" t="s">
        <v>182</v>
      </c>
      <c r="H49" s="26">
        <v>81</v>
      </c>
      <c r="I49" s="26" t="s">
        <v>17</v>
      </c>
      <c r="J49" s="26">
        <v>41</v>
      </c>
      <c r="K49" s="26">
        <v>46</v>
      </c>
      <c r="L49" s="26" t="s">
        <v>15</v>
      </c>
      <c r="M49" s="5">
        <v>86</v>
      </c>
      <c r="N49" s="26">
        <v>67</v>
      </c>
      <c r="O49" s="26" t="s">
        <v>16</v>
      </c>
      <c r="P49" s="5">
        <v>87</v>
      </c>
      <c r="Q49" s="26">
        <v>72</v>
      </c>
      <c r="R49" s="26" t="s">
        <v>21</v>
      </c>
      <c r="S49" s="27"/>
      <c r="T49" s="7">
        <f t="shared" si="0"/>
        <v>348</v>
      </c>
      <c r="U49" s="7">
        <f t="shared" si="1"/>
        <v>69.599999999999994</v>
      </c>
    </row>
    <row r="50" spans="1:21" ht="15" customHeight="1" x14ac:dyDescent="0.3">
      <c r="A50" s="25" t="s">
        <v>113</v>
      </c>
      <c r="B50" s="25" t="s">
        <v>171</v>
      </c>
      <c r="C50" s="26" t="s">
        <v>124</v>
      </c>
      <c r="D50" s="5">
        <v>184</v>
      </c>
      <c r="E50" s="26">
        <v>49</v>
      </c>
      <c r="F50" s="26" t="s">
        <v>14</v>
      </c>
      <c r="G50" s="26" t="s">
        <v>182</v>
      </c>
      <c r="H50" s="26">
        <v>75</v>
      </c>
      <c r="I50" s="26" t="s">
        <v>21</v>
      </c>
      <c r="J50" s="26">
        <v>41</v>
      </c>
      <c r="K50" s="26">
        <v>36</v>
      </c>
      <c r="L50" s="26" t="s">
        <v>15</v>
      </c>
      <c r="M50" s="5">
        <v>86</v>
      </c>
      <c r="N50" s="26">
        <v>42</v>
      </c>
      <c r="O50" s="26" t="s">
        <v>15</v>
      </c>
      <c r="P50" s="5">
        <v>87</v>
      </c>
      <c r="Q50" s="26">
        <v>38</v>
      </c>
      <c r="R50" s="26" t="s">
        <v>14</v>
      </c>
      <c r="S50" s="27"/>
      <c r="T50" s="7">
        <f t="shared" si="0"/>
        <v>240</v>
      </c>
      <c r="U50" s="7">
        <f t="shared" si="1"/>
        <v>48</v>
      </c>
    </row>
    <row r="51" spans="1:21" ht="15" customHeight="1" x14ac:dyDescent="0.3">
      <c r="A51" s="25" t="s">
        <v>114</v>
      </c>
      <c r="B51" s="25" t="s">
        <v>172</v>
      </c>
      <c r="C51" s="26" t="s">
        <v>124</v>
      </c>
      <c r="D51" s="5">
        <v>184</v>
      </c>
      <c r="E51" s="26">
        <v>85</v>
      </c>
      <c r="F51" s="26" t="s">
        <v>17</v>
      </c>
      <c r="G51" s="26" t="s">
        <v>182</v>
      </c>
      <c r="H51" s="26">
        <v>76</v>
      </c>
      <c r="I51" s="26" t="s">
        <v>16</v>
      </c>
      <c r="J51" s="26">
        <v>41</v>
      </c>
      <c r="K51" s="26">
        <v>87</v>
      </c>
      <c r="L51" s="26" t="s">
        <v>22</v>
      </c>
      <c r="M51" s="5">
        <v>86</v>
      </c>
      <c r="N51" s="26">
        <v>92</v>
      </c>
      <c r="O51" s="26" t="s">
        <v>22</v>
      </c>
      <c r="P51" s="5">
        <v>87</v>
      </c>
      <c r="Q51" s="26">
        <v>89</v>
      </c>
      <c r="R51" s="26" t="s">
        <v>22</v>
      </c>
      <c r="S51" s="27"/>
      <c r="T51" s="7">
        <f t="shared" si="0"/>
        <v>429</v>
      </c>
      <c r="U51" s="7">
        <f t="shared" si="1"/>
        <v>85.8</v>
      </c>
    </row>
    <row r="52" spans="1:21" ht="15" customHeight="1" x14ac:dyDescent="0.3">
      <c r="A52" s="25" t="s">
        <v>115</v>
      </c>
      <c r="B52" s="25" t="s">
        <v>173</v>
      </c>
      <c r="C52" s="26" t="s">
        <v>124</v>
      </c>
      <c r="D52" s="5">
        <v>184</v>
      </c>
      <c r="E52" s="26">
        <v>68</v>
      </c>
      <c r="F52" s="26" t="s">
        <v>20</v>
      </c>
      <c r="G52" s="26" t="s">
        <v>182</v>
      </c>
      <c r="H52" s="26">
        <v>71</v>
      </c>
      <c r="I52" s="26" t="s">
        <v>21</v>
      </c>
      <c r="J52" s="26">
        <v>41</v>
      </c>
      <c r="K52" s="26">
        <v>44</v>
      </c>
      <c r="L52" s="26" t="s">
        <v>15</v>
      </c>
      <c r="M52" s="5">
        <v>86</v>
      </c>
      <c r="N52" s="26">
        <v>58</v>
      </c>
      <c r="O52" s="26" t="s">
        <v>21</v>
      </c>
      <c r="P52" s="5">
        <v>87</v>
      </c>
      <c r="Q52" s="26">
        <v>50</v>
      </c>
      <c r="R52" s="26" t="s">
        <v>15</v>
      </c>
      <c r="S52" s="27"/>
      <c r="T52" s="7">
        <f t="shared" si="0"/>
        <v>291</v>
      </c>
      <c r="U52" s="7">
        <f t="shared" si="1"/>
        <v>58.2</v>
      </c>
    </row>
    <row r="53" spans="1:21" ht="15" customHeight="1" x14ac:dyDescent="0.3">
      <c r="A53" s="25" t="s">
        <v>116</v>
      </c>
      <c r="B53" s="25" t="s">
        <v>174</v>
      </c>
      <c r="C53" s="26" t="s">
        <v>123</v>
      </c>
      <c r="D53" s="5">
        <v>184</v>
      </c>
      <c r="E53" s="26">
        <v>75</v>
      </c>
      <c r="F53" s="26" t="s">
        <v>16</v>
      </c>
      <c r="G53" s="26" t="s">
        <v>182</v>
      </c>
      <c r="H53" s="26">
        <v>74</v>
      </c>
      <c r="I53" s="26" t="s">
        <v>21</v>
      </c>
      <c r="J53" s="26">
        <v>41</v>
      </c>
      <c r="K53" s="26">
        <v>64</v>
      </c>
      <c r="L53" s="26" t="s">
        <v>16</v>
      </c>
      <c r="M53" s="5">
        <v>86</v>
      </c>
      <c r="N53" s="26">
        <v>69</v>
      </c>
      <c r="O53" s="26" t="s">
        <v>16</v>
      </c>
      <c r="P53" s="5">
        <v>87</v>
      </c>
      <c r="Q53" s="26">
        <v>70</v>
      </c>
      <c r="R53" s="26" t="s">
        <v>21</v>
      </c>
      <c r="S53" s="27"/>
      <c r="T53" s="7">
        <f t="shared" si="0"/>
        <v>352</v>
      </c>
      <c r="U53" s="7">
        <f t="shared" si="1"/>
        <v>70.400000000000006</v>
      </c>
    </row>
    <row r="54" spans="1:21" ht="15" customHeight="1" x14ac:dyDescent="0.3">
      <c r="A54" s="25" t="s">
        <v>117</v>
      </c>
      <c r="B54" s="25" t="s">
        <v>175</v>
      </c>
      <c r="C54" s="26" t="s">
        <v>124</v>
      </c>
      <c r="D54" s="5">
        <v>184</v>
      </c>
      <c r="E54" s="26">
        <v>86</v>
      </c>
      <c r="F54" s="26" t="s">
        <v>17</v>
      </c>
      <c r="G54" s="26" t="s">
        <v>182</v>
      </c>
      <c r="H54" s="26">
        <v>91</v>
      </c>
      <c r="I54" s="26" t="s">
        <v>18</v>
      </c>
      <c r="J54" s="26">
        <v>41</v>
      </c>
      <c r="K54" s="26">
        <v>72</v>
      </c>
      <c r="L54" s="26" t="s">
        <v>17</v>
      </c>
      <c r="M54" s="5">
        <v>86</v>
      </c>
      <c r="N54" s="26">
        <v>86</v>
      </c>
      <c r="O54" s="26" t="s">
        <v>22</v>
      </c>
      <c r="P54" s="5">
        <v>87</v>
      </c>
      <c r="Q54" s="26">
        <v>88</v>
      </c>
      <c r="R54" s="26" t="s">
        <v>22</v>
      </c>
      <c r="S54" s="27"/>
      <c r="T54" s="7">
        <f t="shared" si="0"/>
        <v>423</v>
      </c>
      <c r="U54" s="7">
        <f t="shared" si="1"/>
        <v>84.6</v>
      </c>
    </row>
    <row r="55" spans="1:21" ht="15" customHeight="1" x14ac:dyDescent="0.3">
      <c r="A55" s="25" t="s">
        <v>118</v>
      </c>
      <c r="B55" s="25" t="s">
        <v>176</v>
      </c>
      <c r="C55" s="26" t="s">
        <v>124</v>
      </c>
      <c r="D55" s="5">
        <v>184</v>
      </c>
      <c r="E55" s="26">
        <v>89</v>
      </c>
      <c r="F55" s="26" t="s">
        <v>22</v>
      </c>
      <c r="G55" s="26" t="s">
        <v>182</v>
      </c>
      <c r="H55" s="26">
        <v>93</v>
      </c>
      <c r="I55" s="26" t="s">
        <v>18</v>
      </c>
      <c r="J55" s="26">
        <v>41</v>
      </c>
      <c r="K55" s="26">
        <v>64</v>
      </c>
      <c r="L55" s="26" t="s">
        <v>16</v>
      </c>
      <c r="M55" s="5">
        <v>86</v>
      </c>
      <c r="N55" s="26">
        <v>78</v>
      </c>
      <c r="O55" s="26" t="s">
        <v>17</v>
      </c>
      <c r="P55" s="5">
        <v>87</v>
      </c>
      <c r="Q55" s="26">
        <v>83</v>
      </c>
      <c r="R55" s="26" t="s">
        <v>17</v>
      </c>
      <c r="S55" s="27"/>
      <c r="T55" s="7">
        <f t="shared" si="0"/>
        <v>407</v>
      </c>
      <c r="U55" s="7">
        <f t="shared" si="1"/>
        <v>81.400000000000006</v>
      </c>
    </row>
    <row r="56" spans="1:21" ht="15" customHeight="1" x14ac:dyDescent="0.3">
      <c r="A56" s="25" t="s">
        <v>119</v>
      </c>
      <c r="B56" s="25" t="s">
        <v>177</v>
      </c>
      <c r="C56" s="26" t="s">
        <v>123</v>
      </c>
      <c r="D56" s="5">
        <v>184</v>
      </c>
      <c r="E56" s="26">
        <v>93</v>
      </c>
      <c r="F56" s="26" t="s">
        <v>18</v>
      </c>
      <c r="G56" s="26" t="s">
        <v>182</v>
      </c>
      <c r="H56" s="26">
        <v>88</v>
      </c>
      <c r="I56" s="26" t="s">
        <v>22</v>
      </c>
      <c r="J56" s="26">
        <v>41</v>
      </c>
      <c r="K56" s="26">
        <v>70</v>
      </c>
      <c r="L56" s="26" t="s">
        <v>16</v>
      </c>
      <c r="M56" s="5">
        <v>86</v>
      </c>
      <c r="N56" s="26">
        <v>88</v>
      </c>
      <c r="O56" s="26" t="s">
        <v>22</v>
      </c>
      <c r="P56" s="5">
        <v>87</v>
      </c>
      <c r="Q56" s="26">
        <v>85</v>
      </c>
      <c r="R56" s="26" t="s">
        <v>17</v>
      </c>
      <c r="S56" s="27"/>
      <c r="T56" s="7">
        <f t="shared" si="0"/>
        <v>424</v>
      </c>
      <c r="U56" s="7">
        <f t="shared" si="1"/>
        <v>84.8</v>
      </c>
    </row>
    <row r="57" spans="1:21" ht="15" customHeight="1" x14ac:dyDescent="0.3">
      <c r="A57" s="25" t="s">
        <v>120</v>
      </c>
      <c r="B57" s="25" t="s">
        <v>178</v>
      </c>
      <c r="C57" s="26" t="s">
        <v>124</v>
      </c>
      <c r="D57" s="5">
        <v>184</v>
      </c>
      <c r="E57" s="26">
        <v>71</v>
      </c>
      <c r="F57" s="26" t="s">
        <v>21</v>
      </c>
      <c r="G57" s="26" t="s">
        <v>182</v>
      </c>
      <c r="H57" s="26">
        <v>82</v>
      </c>
      <c r="I57" s="26" t="s">
        <v>17</v>
      </c>
      <c r="J57" s="26">
        <v>41</v>
      </c>
      <c r="K57" s="26">
        <v>55</v>
      </c>
      <c r="L57" s="26" t="s">
        <v>20</v>
      </c>
      <c r="M57" s="5">
        <v>86</v>
      </c>
      <c r="N57" s="26">
        <v>57</v>
      </c>
      <c r="O57" s="26" t="s">
        <v>21</v>
      </c>
      <c r="P57" s="5">
        <v>87</v>
      </c>
      <c r="Q57" s="26">
        <v>81</v>
      </c>
      <c r="R57" s="26" t="s">
        <v>17</v>
      </c>
      <c r="S57" s="27"/>
      <c r="T57" s="7">
        <f t="shared" si="0"/>
        <v>346</v>
      </c>
      <c r="U57" s="7">
        <f t="shared" si="1"/>
        <v>69.2</v>
      </c>
    </row>
    <row r="58" spans="1:21" ht="15" customHeight="1" x14ac:dyDescent="0.3">
      <c r="A58" s="25" t="s">
        <v>121</v>
      </c>
      <c r="B58" s="25" t="s">
        <v>179</v>
      </c>
      <c r="C58" s="26" t="s">
        <v>123</v>
      </c>
      <c r="D58" s="5">
        <v>184</v>
      </c>
      <c r="E58" s="26">
        <v>84</v>
      </c>
      <c r="F58" s="26" t="s">
        <v>17</v>
      </c>
      <c r="G58" s="26" t="s">
        <v>182</v>
      </c>
      <c r="H58" s="26">
        <v>85</v>
      </c>
      <c r="I58" s="26" t="s">
        <v>17</v>
      </c>
      <c r="J58" s="26">
        <v>41</v>
      </c>
      <c r="K58" s="26">
        <v>45</v>
      </c>
      <c r="L58" s="26" t="s">
        <v>21</v>
      </c>
      <c r="M58" s="5">
        <v>86</v>
      </c>
      <c r="N58" s="26">
        <v>60</v>
      </c>
      <c r="O58" s="26" t="s">
        <v>21</v>
      </c>
      <c r="P58" s="5">
        <v>87</v>
      </c>
      <c r="Q58" s="26">
        <v>78</v>
      </c>
      <c r="R58" s="26" t="s">
        <v>16</v>
      </c>
      <c r="S58" s="27"/>
      <c r="T58" s="7">
        <f t="shared" si="0"/>
        <v>352</v>
      </c>
      <c r="U58" s="7">
        <f t="shared" si="1"/>
        <v>70.400000000000006</v>
      </c>
    </row>
    <row r="59" spans="1:21" ht="15" customHeight="1" x14ac:dyDescent="0.3">
      <c r="A59" s="25" t="s">
        <v>122</v>
      </c>
      <c r="B59" s="25" t="s">
        <v>180</v>
      </c>
      <c r="C59" s="26" t="s">
        <v>123</v>
      </c>
      <c r="D59" s="5">
        <v>184</v>
      </c>
      <c r="E59" s="26">
        <v>90</v>
      </c>
      <c r="F59" s="26" t="s">
        <v>22</v>
      </c>
      <c r="G59" s="26" t="s">
        <v>182</v>
      </c>
      <c r="H59" s="26">
        <v>95</v>
      </c>
      <c r="I59" s="26" t="s">
        <v>18</v>
      </c>
      <c r="J59" s="26">
        <v>41</v>
      </c>
      <c r="K59" s="26">
        <v>84</v>
      </c>
      <c r="L59" s="26" t="s">
        <v>22</v>
      </c>
      <c r="M59" s="5">
        <v>86</v>
      </c>
      <c r="N59" s="26">
        <v>95</v>
      </c>
      <c r="O59" s="26" t="s">
        <v>18</v>
      </c>
      <c r="P59" s="5">
        <v>87</v>
      </c>
      <c r="Q59" s="26">
        <v>95</v>
      </c>
      <c r="R59" s="26" t="s">
        <v>18</v>
      </c>
      <c r="S59" s="27"/>
      <c r="T59" s="7">
        <f t="shared" si="0"/>
        <v>459</v>
      </c>
      <c r="U59" s="7">
        <f t="shared" si="1"/>
        <v>91.8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0"/>
  <sheetViews>
    <sheetView tabSelected="1" workbookViewId="0">
      <selection activeCell="L9" sqref="L9"/>
    </sheetView>
  </sheetViews>
  <sheetFormatPr defaultColWidth="14.44140625" defaultRowHeight="15" customHeight="1" x14ac:dyDescent="0.3"/>
  <cols>
    <col min="1" max="1" width="22.44140625" customWidth="1"/>
    <col min="2" max="2" width="8.6640625" customWidth="1"/>
    <col min="3" max="3" width="16" customWidth="1"/>
    <col min="4" max="11" width="16.109375" customWidth="1"/>
    <col min="12" max="12" width="21.88671875" customWidth="1"/>
    <col min="13" max="23" width="8.6640625" customWidth="1"/>
  </cols>
  <sheetData>
    <row r="1" spans="1:12" ht="18" x14ac:dyDescent="0.35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1" x14ac:dyDescent="0.3">
      <c r="A3" s="9" t="s">
        <v>24</v>
      </c>
      <c r="B3" s="9" t="s">
        <v>18</v>
      </c>
      <c r="C3" s="9" t="s">
        <v>22</v>
      </c>
      <c r="D3" s="9" t="s">
        <v>17</v>
      </c>
      <c r="E3" s="9" t="s">
        <v>16</v>
      </c>
      <c r="F3" s="9" t="s">
        <v>21</v>
      </c>
      <c r="G3" s="9" t="s">
        <v>20</v>
      </c>
      <c r="H3" s="9" t="s">
        <v>15</v>
      </c>
      <c r="I3" s="9" t="s">
        <v>14</v>
      </c>
      <c r="J3" s="9" t="s">
        <v>19</v>
      </c>
      <c r="K3" s="9" t="s">
        <v>25</v>
      </c>
      <c r="L3" s="10" t="s">
        <v>26</v>
      </c>
    </row>
    <row r="4" spans="1:12" ht="21" x14ac:dyDescent="0.3">
      <c r="A4" s="9" t="s">
        <v>27</v>
      </c>
      <c r="B4" s="9">
        <f>COUNTIF('X 21-22'!$F$4:$F$59,"A1")</f>
        <v>3</v>
      </c>
      <c r="C4" s="9">
        <f>COUNTIF('X 21-22'!$F$4:$F$59,"A2")</f>
        <v>9</v>
      </c>
      <c r="D4" s="9">
        <f>COUNTIF('X 21-22'!$F$4:$F$59,"B1")</f>
        <v>8</v>
      </c>
      <c r="E4" s="9">
        <f>COUNTIF('X 21-22'!$F$4:$F$59,"B2")</f>
        <v>4</v>
      </c>
      <c r="F4" s="9">
        <f>COUNTIF('X 21-22'!$F$4:$F$59,"C1")</f>
        <v>11</v>
      </c>
      <c r="G4" s="9">
        <f>COUNTIF('X 21-22'!$F$4:$F$59,"C2")</f>
        <v>11</v>
      </c>
      <c r="H4" s="9">
        <f>COUNTIF('X 21-22'!$F$4:$F$59,"D1")</f>
        <v>7</v>
      </c>
      <c r="I4" s="9">
        <f>COUNTIF('X 21-22'!$F$4:$F$59,"D2")</f>
        <v>3</v>
      </c>
      <c r="J4" s="9">
        <f>COUNTIF('X 21-22'!$F$4:$F$59,"E")</f>
        <v>0</v>
      </c>
      <c r="K4" s="9">
        <f t="shared" ref="K4:K10" si="0">B4*8+C4*7+D4*6+E4*5+F4*4+G4*3+H4*2+I4*1</f>
        <v>249</v>
      </c>
      <c r="L4" s="11">
        <f>ROUND(K4*100/(56*8),4)</f>
        <v>55.580399999999997</v>
      </c>
    </row>
    <row r="5" spans="1:12" ht="21" x14ac:dyDescent="0.3">
      <c r="A5" s="9" t="s">
        <v>28</v>
      </c>
      <c r="B5" s="9">
        <f>COUNTIFS('X 21-22'!$I$4:$I$59,"A1",'X 21-22'!$G$4:$G$59,"2")</f>
        <v>5</v>
      </c>
      <c r="C5" s="9">
        <f>COUNTIFS('X 21-22'!$I$4:$I$59,"A2",'X 21-22'!$G$4:$G$59,"2")</f>
        <v>5</v>
      </c>
      <c r="D5" s="9">
        <f>COUNTIFS('X 21-22'!$I$4:$I$59,"B1",'X 21-22'!$G$4:$G$59,"2")</f>
        <v>8</v>
      </c>
      <c r="E5" s="9">
        <f>COUNTIFS('X 21-22'!$I$4:$I$59,"B2",'X 21-22'!$G$4:$G$59,"2")</f>
        <v>8</v>
      </c>
      <c r="F5" s="9">
        <f>COUNTIFS('X 21-22'!$I$4:$I$59,"C1",'X 21-22'!$G$4:$G$59,"2")</f>
        <v>9</v>
      </c>
      <c r="G5" s="9">
        <f>COUNTIFS('X 21-22'!$I$4:$I$59,"C2",'X 21-22'!$G$4:$G$59,"2")</f>
        <v>1</v>
      </c>
      <c r="H5" s="9">
        <f>COUNTIFS('X 21-22'!$I$4:$I$59,"D1",'X 21-22'!$G$4:$G$59,"2")</f>
        <v>7</v>
      </c>
      <c r="I5" s="9">
        <f>COUNTIFS('X 21-22'!$I$4:$I$59,"D2",'X 21-22'!$G$4:$G$59,"2")</f>
        <v>4</v>
      </c>
      <c r="J5" s="9">
        <f>COUNTIFS('X 21-22'!$I$4:$I$59,"E",'X 21-22'!$G$4:$G$59,"2")</f>
        <v>0</v>
      </c>
      <c r="K5" s="9">
        <f t="shared" si="0"/>
        <v>220</v>
      </c>
      <c r="L5" s="11">
        <f>ROUND(K5*100/(47*8),4)</f>
        <v>58.510599999999997</v>
      </c>
    </row>
    <row r="6" spans="1:12" ht="21" x14ac:dyDescent="0.3">
      <c r="A6" s="12" t="s">
        <v>29</v>
      </c>
      <c r="B6" s="9">
        <f>COUNTIFS('X 21-22'!$I$4:$I$59,"A1",'X 21-22'!$G$4:$G$59,"122")</f>
        <v>0</v>
      </c>
      <c r="C6" s="9">
        <f>COUNTIFS('X 21-22'!$I$4:$I$59,"A2",'X 21-22'!$G$4:$G$59,"122")</f>
        <v>1</v>
      </c>
      <c r="D6" s="9">
        <f>COUNTIFS('X 21-22'!$I$4:$I$59,"B1",'X 21-22'!$G$4:$G$59,"122")</f>
        <v>3</v>
      </c>
      <c r="E6" s="9">
        <f>COUNTIFS('X 21-22'!$I$4:$I$59,"B2",'X 21-22'!$G$4:$G$59,"122")</f>
        <v>1</v>
      </c>
      <c r="F6" s="9">
        <f>COUNTIFS('X 21-22'!$I$4:$I$59,"C1",'X 21-22'!$G$4:$G$59,"122")</f>
        <v>0</v>
      </c>
      <c r="G6" s="9">
        <f>COUNTIFS('X 21-22'!$I$4:$I$59,"C2",'X 21-22'!$G$4:$G$59,"122")</f>
        <v>3</v>
      </c>
      <c r="H6" s="9">
        <f>COUNTIFS('X 21-22'!$I$4:$I$59,"D1",'X 21-22'!$G$4:$G$59,"122")</f>
        <v>1</v>
      </c>
      <c r="I6" s="9">
        <f>COUNTIFS('X 21-22'!$I$4:$I$59,"D2",'X 21-22'!$G$4:$G$59,"122")</f>
        <v>0</v>
      </c>
      <c r="J6" s="9">
        <f>COUNTIFS('X 21-22'!$I$4:$I$59,"E",'X 21-22'!$G$4:$G$59,"122")</f>
        <v>0</v>
      </c>
      <c r="K6" s="9">
        <f t="shared" si="0"/>
        <v>41</v>
      </c>
      <c r="L6" s="11">
        <f>ROUND(K6*100/(9*8),4)</f>
        <v>56.944400000000002</v>
      </c>
    </row>
    <row r="7" spans="1:12" ht="21" x14ac:dyDescent="0.3">
      <c r="A7" s="9" t="s">
        <v>30</v>
      </c>
      <c r="B7" s="9">
        <f>COUNTIFS('X 21-22'!$L$4:$L$59,"A1",'X 21-22'!$J$4:$J$59,"41")</f>
        <v>1</v>
      </c>
      <c r="C7" s="9">
        <f>COUNTIFS('X 21-22'!$L$4:$L$59,"A2",'X 21-22'!$J$4:$J$59,"41")</f>
        <v>5</v>
      </c>
      <c r="D7" s="9">
        <f>COUNTIFS('X 21-22'!$L$4:$L$59,"B1",'X 21-22'!$J$4:$J$59,"41")</f>
        <v>6</v>
      </c>
      <c r="E7" s="9">
        <f>COUNTIFS('X 21-22'!$L$4:$L$59,"B2",'X 21-22'!$J$4:$J$59,"41")</f>
        <v>12</v>
      </c>
      <c r="F7" s="9">
        <f>COUNTIFS('X 21-22'!$L$4:$L$59,"C1",'X 21-22'!$J$4:$J$59,"41")</f>
        <v>6</v>
      </c>
      <c r="G7" s="9">
        <f>COUNTIFS('X 21-22'!$L$4:$L$59,"C2",'X 21-22'!$J$4:$J$59,"41")</f>
        <v>8</v>
      </c>
      <c r="H7" s="9">
        <f>COUNTIFS('X 21-22'!$L$4:$L$59,"D1",'X 21-22'!$J$4:$J$59,"41")</f>
        <v>10</v>
      </c>
      <c r="I7" s="9">
        <f>COUNTIFS('X 21-22'!$L$4:$L$59,"D2",'X 21-22'!$J$4:$J$59,"41")</f>
        <v>6</v>
      </c>
      <c r="J7" s="9">
        <f>COUNTIFS('X 21-22'!$L$4:$L$59,"E",'X 21-22'!$J$4:$J$59,"41")</f>
        <v>2</v>
      </c>
      <c r="K7" s="9">
        <f t="shared" si="0"/>
        <v>213</v>
      </c>
      <c r="L7" s="11">
        <f>ROUND(K7*100/(56*8),4)</f>
        <v>47.544600000000003</v>
      </c>
    </row>
    <row r="8" spans="1:12" ht="21" x14ac:dyDescent="0.3">
      <c r="A8" s="9" t="s">
        <v>31</v>
      </c>
      <c r="B8" s="9">
        <f>COUNTIFS('X 21-22'!$L$4:$L$59,"A1",'X 21-22'!$J$4:$J$59,"241")</f>
        <v>0</v>
      </c>
      <c r="C8" s="9">
        <f>COUNTIFS('X 21-22'!$L$4:$L$59,"A2",'X 21-22'!$J$4:$J$59,"241")</f>
        <v>0</v>
      </c>
      <c r="D8" s="9">
        <f>COUNTIFS('X 21-22'!$L$4:$L$59,"B1",'X 21-22'!$J$4:$J$59,"241")</f>
        <v>0</v>
      </c>
      <c r="E8" s="9">
        <f>COUNTIFS('X 21-22'!$L$4:$L$59,"B2",'X 21-22'!$J$4:$J$59,"241")</f>
        <v>0</v>
      </c>
      <c r="F8" s="9">
        <f>COUNTIFS('X 21-22'!$L$4:$L$59,"C1",'X 21-22'!$J$4:$J$59,"241")</f>
        <v>0</v>
      </c>
      <c r="G8" s="9">
        <f>COUNTIFS('X 21-22'!$L$4:$L$59,"C2",'X 21-22'!$J$4:$J$59,"241")</f>
        <v>0</v>
      </c>
      <c r="H8" s="9">
        <f>COUNTIFS('X 21-22'!$L$4:$L$59,"D1",'X 21-22'!$J$4:$J$59,"241")</f>
        <v>0</v>
      </c>
      <c r="I8" s="9">
        <f>COUNTIFS('X 21-22'!$L$4:$L$59,"D2",'X 21-22'!$J$4:$J$59,"241")</f>
        <v>0</v>
      </c>
      <c r="J8" s="9">
        <f>COUNTIFS('X 21-22'!$L$4:$L$59,"E",'X 21-22'!$J$4:$J$59,"241")</f>
        <v>0</v>
      </c>
      <c r="K8" s="9">
        <f t="shared" si="0"/>
        <v>0</v>
      </c>
      <c r="L8" s="11">
        <f t="shared" ref="L8" si="1">ROUND(K8*100/(39*8),4)</f>
        <v>0</v>
      </c>
    </row>
    <row r="9" spans="1:12" ht="21" x14ac:dyDescent="0.3">
      <c r="A9" s="9" t="s">
        <v>32</v>
      </c>
      <c r="B9" s="9">
        <f>COUNTIF('X 21-22'!$O$4:$O$59,"A1")</f>
        <v>3</v>
      </c>
      <c r="C9" s="9">
        <f>COUNTIF('X 21-22'!$O$4:$O$59,"A2")</f>
        <v>9</v>
      </c>
      <c r="D9" s="9">
        <f>COUNTIF('X 21-22'!$O$4:$O$59,"B1")</f>
        <v>7</v>
      </c>
      <c r="E9" s="9">
        <f>COUNTIF('X 21-22'!$O$4:$O$59,"B2")</f>
        <v>5</v>
      </c>
      <c r="F9" s="9">
        <f>COUNTIF('X 21-22'!$O$4:$O$59,"C1")</f>
        <v>8</v>
      </c>
      <c r="G9" s="9">
        <f>COUNTIF('X 21-22'!$O$4:$O$59,"C2")</f>
        <v>4</v>
      </c>
      <c r="H9" s="9">
        <f>COUNTIF('X 21-22'!$O$4:$O$59,"D1")</f>
        <v>13</v>
      </c>
      <c r="I9" s="9">
        <f>COUNTIF('X 21-22'!$O$4:$O$59,"D2")</f>
        <v>6</v>
      </c>
      <c r="J9" s="9">
        <f>COUNTIF('X 21-22'!$O$4:$O$59,"E")</f>
        <v>1</v>
      </c>
      <c r="K9" s="9">
        <f t="shared" si="0"/>
        <v>230</v>
      </c>
      <c r="L9" s="11">
        <f>ROUND(K9*100/(56*8),4)</f>
        <v>51.339300000000001</v>
      </c>
    </row>
    <row r="10" spans="1:12" ht="21" x14ac:dyDescent="0.3">
      <c r="A10" s="9" t="s">
        <v>33</v>
      </c>
      <c r="B10" s="9">
        <f>COUNTIF('X 21-22'!$R$4:$R$59,"A1")</f>
        <v>3</v>
      </c>
      <c r="C10" s="9">
        <f>COUNTIF('X 21-22'!$R$4:$R$59,"A2")</f>
        <v>6</v>
      </c>
      <c r="D10" s="9">
        <f>COUNTIF('X 21-22'!$R$4:$R$59,"B1")</f>
        <v>7</v>
      </c>
      <c r="E10" s="9">
        <f>COUNTIF('X 21-22'!$R$4:$R$59,"B2")</f>
        <v>4</v>
      </c>
      <c r="F10" s="9">
        <f>COUNTIF('X 21-22'!$R$4:$R$59,"C1")</f>
        <v>13</v>
      </c>
      <c r="G10" s="9">
        <f>COUNTIF('X 21-22'!$R$4:$R$59,"C2")</f>
        <v>4</v>
      </c>
      <c r="H10" s="9">
        <f>COUNTIF('X 21-22'!$R$4:$R$59,"D1")</f>
        <v>8</v>
      </c>
      <c r="I10" s="9">
        <f>COUNTIF('X 21-22'!$R$4:$R$59,"D2")</f>
        <v>10</v>
      </c>
      <c r="J10" s="9">
        <f>COUNTIF('X 21-22'!$R$4:$R$59,"E")</f>
        <v>1</v>
      </c>
      <c r="K10" s="9">
        <f t="shared" si="0"/>
        <v>218</v>
      </c>
      <c r="L10" s="11">
        <f>ROUND(K10*100/(56*8),4)</f>
        <v>48.660699999999999</v>
      </c>
    </row>
    <row r="15" spans="1:12" ht="14.4" x14ac:dyDescent="0.3">
      <c r="A15" s="13" t="s">
        <v>34</v>
      </c>
      <c r="B15" s="13">
        <f t="shared" ref="B15:J15" si="2">SUM(B4:B10)</f>
        <v>15</v>
      </c>
      <c r="C15" s="13">
        <f t="shared" si="2"/>
        <v>35</v>
      </c>
      <c r="D15" s="13">
        <f t="shared" si="2"/>
        <v>39</v>
      </c>
      <c r="E15" s="13">
        <f t="shared" si="2"/>
        <v>34</v>
      </c>
      <c r="F15" s="13">
        <f t="shared" si="2"/>
        <v>47</v>
      </c>
      <c r="G15" s="13">
        <f t="shared" si="2"/>
        <v>31</v>
      </c>
      <c r="H15" s="13">
        <f t="shared" si="2"/>
        <v>46</v>
      </c>
      <c r="I15" s="13">
        <f t="shared" si="2"/>
        <v>29</v>
      </c>
      <c r="J15" s="13">
        <f t="shared" si="2"/>
        <v>4</v>
      </c>
      <c r="K15" s="13"/>
      <c r="L15" s="13"/>
    </row>
    <row r="16" spans="1:12" ht="14.4" x14ac:dyDescent="0.3">
      <c r="A16" s="13" t="s">
        <v>35</v>
      </c>
      <c r="B16" s="13">
        <v>8</v>
      </c>
      <c r="C16" s="13">
        <v>7</v>
      </c>
      <c r="D16" s="13">
        <v>6</v>
      </c>
      <c r="E16" s="13">
        <v>5</v>
      </c>
      <c r="F16" s="13">
        <v>4</v>
      </c>
      <c r="G16" s="13">
        <v>3</v>
      </c>
      <c r="H16" s="13">
        <v>2</v>
      </c>
      <c r="I16" s="13">
        <v>1</v>
      </c>
      <c r="J16" s="13">
        <v>0</v>
      </c>
      <c r="K16" s="13"/>
      <c r="L16" s="13"/>
    </row>
    <row r="17" spans="1:12" ht="21" x14ac:dyDescent="0.4">
      <c r="A17" s="13" t="s">
        <v>36</v>
      </c>
      <c r="B17" s="13">
        <f t="shared" ref="B17:J17" si="3">B15*B16</f>
        <v>120</v>
      </c>
      <c r="C17" s="13">
        <f t="shared" si="3"/>
        <v>245</v>
      </c>
      <c r="D17" s="13">
        <f t="shared" si="3"/>
        <v>234</v>
      </c>
      <c r="E17" s="13">
        <f t="shared" si="3"/>
        <v>170</v>
      </c>
      <c r="F17" s="13">
        <f t="shared" si="3"/>
        <v>188</v>
      </c>
      <c r="G17" s="13">
        <f t="shared" si="3"/>
        <v>93</v>
      </c>
      <c r="H17" s="13">
        <f t="shared" si="3"/>
        <v>92</v>
      </c>
      <c r="I17" s="13">
        <f t="shared" si="3"/>
        <v>29</v>
      </c>
      <c r="J17" s="13">
        <f t="shared" si="3"/>
        <v>0</v>
      </c>
      <c r="K17" s="14">
        <f>SUM(B17:J17)</f>
        <v>1171</v>
      </c>
      <c r="L17" s="13"/>
    </row>
    <row r="21" spans="1:12" ht="31.5" customHeight="1" x14ac:dyDescent="0.4">
      <c r="C21" s="15" t="s">
        <v>37</v>
      </c>
      <c r="D21" s="16">
        <f>ROUND(K17*100/(56*40),4)</f>
        <v>52.276800000000001</v>
      </c>
    </row>
    <row r="22" spans="1:12" ht="15.75" customHeight="1" x14ac:dyDescent="0.3"/>
    <row r="23" spans="1:12" ht="15.75" customHeight="1" x14ac:dyDescent="0.3"/>
    <row r="24" spans="1:12" ht="15.75" customHeight="1" x14ac:dyDescent="0.3"/>
    <row r="25" spans="1:12" ht="15.75" customHeight="1" x14ac:dyDescent="0.3"/>
    <row r="26" spans="1:12" ht="15.75" customHeight="1" x14ac:dyDescent="0.3"/>
    <row r="27" spans="1:12" ht="15.75" customHeight="1" x14ac:dyDescent="0.3"/>
    <row r="28" spans="1:12" ht="15.75" customHeight="1" x14ac:dyDescent="0.3"/>
    <row r="29" spans="1:12" ht="15.75" customHeight="1" x14ac:dyDescent="0.3"/>
    <row r="30" spans="1:12" ht="15.75" customHeight="1" x14ac:dyDescent="0.3"/>
    <row r="31" spans="1:12" ht="15.75" customHeight="1" x14ac:dyDescent="0.3"/>
    <row r="32" spans="1:1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:L1"/>
  </mergeCells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B25"/>
  <sheetViews>
    <sheetView topLeftCell="B2" workbookViewId="0">
      <selection activeCell="B8" sqref="B8"/>
    </sheetView>
  </sheetViews>
  <sheetFormatPr defaultColWidth="14.44140625" defaultRowHeight="15" customHeight="1" x14ac:dyDescent="0.3"/>
  <cols>
    <col min="1" max="1" width="13.6640625" customWidth="1"/>
    <col min="2" max="2" width="31" customWidth="1"/>
    <col min="3" max="3" width="8" customWidth="1"/>
    <col min="4" max="4" width="7" customWidth="1"/>
    <col min="5" max="6" width="8.109375" customWidth="1"/>
    <col min="7" max="7" width="11.5546875" customWidth="1"/>
    <col min="8" max="9" width="8.109375" customWidth="1"/>
    <col min="10" max="10" width="6.33203125" customWidth="1"/>
    <col min="11" max="12" width="8.109375" customWidth="1"/>
    <col min="13" max="13" width="4.109375" customWidth="1"/>
    <col min="14" max="15" width="8.109375" customWidth="1"/>
    <col min="16" max="16" width="5.109375" customWidth="1"/>
    <col min="17" max="24" width="8.109375" customWidth="1"/>
    <col min="25" max="25" width="7.88671875" customWidth="1"/>
    <col min="26" max="26" width="9.88671875" customWidth="1"/>
    <col min="27" max="27" width="8.109375" customWidth="1"/>
  </cols>
  <sheetData>
    <row r="1" spans="1:28" ht="14.4" x14ac:dyDescent="0.3">
      <c r="A1" s="32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8" ht="1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8" ht="43.2" x14ac:dyDescent="0.3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8" t="s">
        <v>5</v>
      </c>
      <c r="G3" s="17" t="s">
        <v>39</v>
      </c>
      <c r="H3" s="18" t="s">
        <v>4</v>
      </c>
      <c r="I3" s="18" t="s">
        <v>5</v>
      </c>
      <c r="J3" s="17" t="s">
        <v>40</v>
      </c>
      <c r="K3" s="18" t="s">
        <v>8</v>
      </c>
      <c r="L3" s="18" t="s">
        <v>5</v>
      </c>
      <c r="M3" s="17" t="s">
        <v>41</v>
      </c>
      <c r="N3" s="18" t="s">
        <v>8</v>
      </c>
      <c r="O3" s="18" t="s">
        <v>5</v>
      </c>
      <c r="P3" s="17" t="s">
        <v>42</v>
      </c>
      <c r="Q3" s="18" t="s">
        <v>4</v>
      </c>
      <c r="R3" s="18" t="s">
        <v>5</v>
      </c>
      <c r="S3" s="17" t="s">
        <v>43</v>
      </c>
      <c r="T3" s="18" t="s">
        <v>4</v>
      </c>
      <c r="U3" s="18" t="s">
        <v>5</v>
      </c>
      <c r="V3" s="17" t="s">
        <v>44</v>
      </c>
      <c r="W3" s="18" t="s">
        <v>4</v>
      </c>
      <c r="X3" s="18" t="s">
        <v>5</v>
      </c>
      <c r="Y3" s="17" t="s">
        <v>11</v>
      </c>
      <c r="Z3" s="17" t="s">
        <v>12</v>
      </c>
      <c r="AA3" s="17" t="s">
        <v>13</v>
      </c>
    </row>
    <row r="4" spans="1:28" ht="15" customHeight="1" x14ac:dyDescent="0.3">
      <c r="A4" s="23" t="s">
        <v>183</v>
      </c>
      <c r="B4" s="23" t="s">
        <v>203</v>
      </c>
      <c r="C4" s="24" t="s">
        <v>123</v>
      </c>
      <c r="D4" s="5">
        <v>301</v>
      </c>
      <c r="E4" s="24">
        <v>61</v>
      </c>
      <c r="F4" s="24" t="s">
        <v>15</v>
      </c>
      <c r="G4" s="5"/>
      <c r="H4" s="19"/>
      <c r="I4" s="19"/>
      <c r="J4" s="5">
        <v>41</v>
      </c>
      <c r="K4" s="24">
        <v>31</v>
      </c>
      <c r="L4" s="24" t="s">
        <v>19</v>
      </c>
      <c r="M4" s="5">
        <v>42</v>
      </c>
      <c r="N4" s="24">
        <v>56</v>
      </c>
      <c r="O4" s="24" t="s">
        <v>15</v>
      </c>
      <c r="P4" s="5">
        <v>43</v>
      </c>
      <c r="Q4" s="24">
        <v>48</v>
      </c>
      <c r="R4" s="24" t="s">
        <v>14</v>
      </c>
      <c r="S4" s="6">
        <v>44</v>
      </c>
      <c r="T4" s="24">
        <v>60</v>
      </c>
      <c r="U4" s="24" t="s">
        <v>15</v>
      </c>
      <c r="V4" s="6"/>
      <c r="W4" s="19"/>
      <c r="X4" s="19"/>
      <c r="Y4" s="7"/>
      <c r="Z4" s="7">
        <f t="shared" ref="Z4:Z16" si="0">SUM(E4,H4,K4,N4,Q4,T4,W4)</f>
        <v>256</v>
      </c>
      <c r="AA4" s="7">
        <f t="shared" ref="AA4:AA16" si="1">Z4/5</f>
        <v>51.2</v>
      </c>
      <c r="AB4" s="8" t="s">
        <v>45</v>
      </c>
    </row>
    <row r="5" spans="1:28" ht="15" customHeight="1" x14ac:dyDescent="0.3">
      <c r="A5" s="23" t="s">
        <v>184</v>
      </c>
      <c r="B5" s="23" t="s">
        <v>204</v>
      </c>
      <c r="C5" s="24" t="s">
        <v>123</v>
      </c>
      <c r="D5" s="5">
        <v>301</v>
      </c>
      <c r="E5" s="24">
        <v>79</v>
      </c>
      <c r="F5" s="24" t="s">
        <v>16</v>
      </c>
      <c r="G5" s="5"/>
      <c r="H5" s="19"/>
      <c r="I5" s="19"/>
      <c r="J5" s="5">
        <v>41</v>
      </c>
      <c r="K5" s="24">
        <v>43</v>
      </c>
      <c r="L5" s="24" t="s">
        <v>14</v>
      </c>
      <c r="M5" s="5">
        <v>42</v>
      </c>
      <c r="N5" s="24">
        <v>61</v>
      </c>
      <c r="O5" s="24" t="s">
        <v>20</v>
      </c>
      <c r="P5" s="5">
        <v>43</v>
      </c>
      <c r="Q5" s="24">
        <v>49</v>
      </c>
      <c r="R5" s="24" t="s">
        <v>14</v>
      </c>
      <c r="S5" s="6">
        <v>44</v>
      </c>
      <c r="T5" s="24">
        <v>77</v>
      </c>
      <c r="U5" s="24" t="s">
        <v>16</v>
      </c>
      <c r="V5" s="6"/>
      <c r="W5" s="19"/>
      <c r="X5" s="19"/>
      <c r="Y5" s="7"/>
      <c r="Z5" s="7">
        <f t="shared" si="0"/>
        <v>309</v>
      </c>
      <c r="AA5" s="7">
        <f t="shared" si="1"/>
        <v>61.8</v>
      </c>
      <c r="AB5" s="8" t="s">
        <v>46</v>
      </c>
    </row>
    <row r="6" spans="1:28" ht="15" customHeight="1" x14ac:dyDescent="0.3">
      <c r="A6" s="23" t="s">
        <v>185</v>
      </c>
      <c r="B6" s="23" t="s">
        <v>205</v>
      </c>
      <c r="C6" s="24" t="s">
        <v>124</v>
      </c>
      <c r="D6" s="5">
        <v>301</v>
      </c>
      <c r="E6" s="24">
        <v>79</v>
      </c>
      <c r="F6" s="24" t="s">
        <v>16</v>
      </c>
      <c r="G6" s="5"/>
      <c r="H6" s="19"/>
      <c r="I6" s="19"/>
      <c r="J6" s="5">
        <v>41</v>
      </c>
      <c r="K6" s="24">
        <v>54</v>
      </c>
      <c r="L6" s="24" t="s">
        <v>20</v>
      </c>
      <c r="M6" s="5">
        <v>42</v>
      </c>
      <c r="N6" s="24">
        <v>69</v>
      </c>
      <c r="O6" s="24" t="s">
        <v>16</v>
      </c>
      <c r="P6" s="5">
        <v>43</v>
      </c>
      <c r="Q6" s="24">
        <v>82</v>
      </c>
      <c r="R6" s="24" t="s">
        <v>17</v>
      </c>
      <c r="S6" s="6">
        <v>44</v>
      </c>
      <c r="T6" s="24">
        <v>70</v>
      </c>
      <c r="U6" s="24" t="s">
        <v>21</v>
      </c>
      <c r="V6" s="6"/>
      <c r="W6" s="19"/>
      <c r="X6" s="19"/>
      <c r="Y6" s="7"/>
      <c r="Z6" s="7">
        <f t="shared" si="0"/>
        <v>354</v>
      </c>
      <c r="AA6" s="7">
        <f t="shared" si="1"/>
        <v>70.8</v>
      </c>
      <c r="AB6" s="8" t="s">
        <v>47</v>
      </c>
    </row>
    <row r="7" spans="1:28" ht="15" customHeight="1" x14ac:dyDescent="0.3">
      <c r="A7" s="23" t="s">
        <v>186</v>
      </c>
      <c r="B7" s="23" t="s">
        <v>206</v>
      </c>
      <c r="C7" s="24" t="s">
        <v>123</v>
      </c>
      <c r="D7" s="5">
        <v>301</v>
      </c>
      <c r="E7" s="24">
        <v>71</v>
      </c>
      <c r="F7" s="24" t="s">
        <v>20</v>
      </c>
      <c r="G7" s="5"/>
      <c r="H7" s="19"/>
      <c r="I7" s="19"/>
      <c r="J7" s="5">
        <v>41</v>
      </c>
      <c r="K7" s="24">
        <v>57</v>
      </c>
      <c r="L7" s="24" t="s">
        <v>21</v>
      </c>
      <c r="M7" s="5">
        <v>42</v>
      </c>
      <c r="N7" s="24">
        <v>69</v>
      </c>
      <c r="O7" s="24" t="s">
        <v>16</v>
      </c>
      <c r="P7" s="5">
        <v>43</v>
      </c>
      <c r="Q7" s="24">
        <v>69</v>
      </c>
      <c r="R7" s="24" t="s">
        <v>21</v>
      </c>
      <c r="S7" s="6">
        <v>44</v>
      </c>
      <c r="T7" s="24">
        <v>74</v>
      </c>
      <c r="U7" s="24" t="s">
        <v>21</v>
      </c>
      <c r="V7" s="6"/>
      <c r="W7" s="19"/>
      <c r="X7" s="19"/>
      <c r="Y7" s="7"/>
      <c r="Z7" s="7">
        <f t="shared" si="0"/>
        <v>340</v>
      </c>
      <c r="AA7" s="7">
        <f t="shared" si="1"/>
        <v>68</v>
      </c>
      <c r="AB7" s="8" t="s">
        <v>48</v>
      </c>
    </row>
    <row r="8" spans="1:28" ht="15" customHeight="1" x14ac:dyDescent="0.3">
      <c r="A8" s="23" t="s">
        <v>187</v>
      </c>
      <c r="B8" s="23" t="s">
        <v>207</v>
      </c>
      <c r="C8" s="24" t="s">
        <v>124</v>
      </c>
      <c r="D8" s="5">
        <v>301</v>
      </c>
      <c r="E8" s="24">
        <v>71</v>
      </c>
      <c r="F8" s="24" t="s">
        <v>20</v>
      </c>
      <c r="G8" s="5"/>
      <c r="H8" s="19"/>
      <c r="I8" s="19"/>
      <c r="J8" s="5">
        <v>41</v>
      </c>
      <c r="K8" s="24">
        <v>44</v>
      </c>
      <c r="L8" s="24" t="s">
        <v>14</v>
      </c>
      <c r="M8" s="5">
        <v>42</v>
      </c>
      <c r="N8" s="24">
        <v>71</v>
      </c>
      <c r="O8" s="24" t="s">
        <v>16</v>
      </c>
      <c r="P8" s="5">
        <v>43</v>
      </c>
      <c r="Q8" s="24">
        <v>51</v>
      </c>
      <c r="R8" s="24" t="s">
        <v>14</v>
      </c>
      <c r="S8" s="6"/>
      <c r="T8" s="24"/>
      <c r="U8" s="24"/>
      <c r="V8" s="6">
        <v>83</v>
      </c>
      <c r="W8" s="19">
        <v>91</v>
      </c>
      <c r="X8" s="28" t="s">
        <v>22</v>
      </c>
      <c r="Y8" s="7"/>
      <c r="Z8" s="7">
        <f t="shared" si="0"/>
        <v>328</v>
      </c>
      <c r="AA8" s="7">
        <f t="shared" si="1"/>
        <v>65.599999999999994</v>
      </c>
      <c r="AB8" s="8" t="s">
        <v>49</v>
      </c>
    </row>
    <row r="9" spans="1:28" ht="15" customHeight="1" x14ac:dyDescent="0.3">
      <c r="A9" s="23" t="s">
        <v>188</v>
      </c>
      <c r="B9" s="23" t="s">
        <v>208</v>
      </c>
      <c r="C9" s="24" t="s">
        <v>124</v>
      </c>
      <c r="D9" s="5">
        <v>301</v>
      </c>
      <c r="E9" s="24">
        <v>81</v>
      </c>
      <c r="F9" s="24" t="s">
        <v>16</v>
      </c>
      <c r="G9" s="5"/>
      <c r="H9" s="19"/>
      <c r="I9" s="19"/>
      <c r="J9" s="5">
        <v>41</v>
      </c>
      <c r="K9" s="24">
        <v>48</v>
      </c>
      <c r="L9" s="24" t="s">
        <v>15</v>
      </c>
      <c r="M9" s="5">
        <v>42</v>
      </c>
      <c r="N9" s="24">
        <v>73</v>
      </c>
      <c r="O9" s="24" t="s">
        <v>16</v>
      </c>
      <c r="P9" s="5">
        <v>43</v>
      </c>
      <c r="Q9" s="24">
        <v>64</v>
      </c>
      <c r="R9" s="24" t="s">
        <v>20</v>
      </c>
      <c r="S9" s="6">
        <v>44</v>
      </c>
      <c r="T9" s="24">
        <v>83</v>
      </c>
      <c r="U9" s="24" t="s">
        <v>17</v>
      </c>
      <c r="V9" s="6"/>
      <c r="W9" s="19"/>
      <c r="X9" s="19"/>
      <c r="Y9" s="7"/>
      <c r="Z9" s="7">
        <f t="shared" si="0"/>
        <v>349</v>
      </c>
      <c r="AA9" s="7">
        <f t="shared" si="1"/>
        <v>69.8</v>
      </c>
      <c r="AB9" s="8" t="s">
        <v>50</v>
      </c>
    </row>
    <row r="10" spans="1:28" ht="15" customHeight="1" x14ac:dyDescent="0.3">
      <c r="A10" s="23" t="s">
        <v>189</v>
      </c>
      <c r="B10" s="23" t="s">
        <v>209</v>
      </c>
      <c r="C10" s="24" t="s">
        <v>123</v>
      </c>
      <c r="D10" s="5">
        <v>301</v>
      </c>
      <c r="E10" s="24">
        <v>81</v>
      </c>
      <c r="F10" s="24" t="s">
        <v>16</v>
      </c>
      <c r="G10" s="5">
        <v>302</v>
      </c>
      <c r="H10" s="19">
        <v>59</v>
      </c>
      <c r="I10" s="28" t="s">
        <v>14</v>
      </c>
      <c r="J10" s="5"/>
      <c r="K10" s="24"/>
      <c r="L10" s="24"/>
      <c r="M10" s="5">
        <v>42</v>
      </c>
      <c r="N10" s="24">
        <v>77</v>
      </c>
      <c r="O10" s="24" t="s">
        <v>17</v>
      </c>
      <c r="P10" s="5">
        <v>43</v>
      </c>
      <c r="Q10" s="24">
        <v>81</v>
      </c>
      <c r="R10" s="24" t="s">
        <v>17</v>
      </c>
      <c r="S10" s="6">
        <v>44</v>
      </c>
      <c r="T10" s="24">
        <v>86</v>
      </c>
      <c r="U10" s="24" t="s">
        <v>22</v>
      </c>
      <c r="V10" s="6"/>
      <c r="W10" s="19"/>
      <c r="X10" s="19"/>
      <c r="Y10" s="7"/>
      <c r="Z10" s="7">
        <f t="shared" si="0"/>
        <v>384</v>
      </c>
      <c r="AA10" s="7">
        <f t="shared" si="1"/>
        <v>76.8</v>
      </c>
      <c r="AB10" s="8" t="s">
        <v>51</v>
      </c>
    </row>
    <row r="11" spans="1:28" ht="15" customHeight="1" x14ac:dyDescent="0.3">
      <c r="A11" s="23" t="s">
        <v>190</v>
      </c>
      <c r="B11" s="23" t="s">
        <v>210</v>
      </c>
      <c r="C11" s="24" t="s">
        <v>123</v>
      </c>
      <c r="D11" s="5">
        <v>301</v>
      </c>
      <c r="E11" s="24">
        <v>89</v>
      </c>
      <c r="F11" s="24" t="s">
        <v>22</v>
      </c>
      <c r="G11" s="5"/>
      <c r="H11" s="19"/>
      <c r="I11" s="19"/>
      <c r="J11" s="5">
        <v>41</v>
      </c>
      <c r="K11" s="24">
        <v>88</v>
      </c>
      <c r="L11" s="24" t="s">
        <v>22</v>
      </c>
      <c r="M11" s="5">
        <v>42</v>
      </c>
      <c r="N11" s="24">
        <v>82</v>
      </c>
      <c r="O11" s="24" t="s">
        <v>22</v>
      </c>
      <c r="P11" s="5">
        <v>43</v>
      </c>
      <c r="Q11" s="24">
        <v>80</v>
      </c>
      <c r="R11" s="24" t="s">
        <v>17</v>
      </c>
      <c r="S11" s="6"/>
      <c r="T11" s="24"/>
      <c r="U11" s="24"/>
      <c r="V11" s="6">
        <v>83</v>
      </c>
      <c r="W11" s="19">
        <v>90</v>
      </c>
      <c r="X11" s="28" t="s">
        <v>22</v>
      </c>
      <c r="Y11" s="7"/>
      <c r="Z11" s="7">
        <f t="shared" si="0"/>
        <v>429</v>
      </c>
      <c r="AA11" s="7">
        <f t="shared" si="1"/>
        <v>85.8</v>
      </c>
      <c r="AB11" s="8" t="s">
        <v>52</v>
      </c>
    </row>
    <row r="12" spans="1:28" ht="15" customHeight="1" x14ac:dyDescent="0.3">
      <c r="A12" s="23" t="s">
        <v>191</v>
      </c>
      <c r="B12" s="23" t="s">
        <v>211</v>
      </c>
      <c r="C12" s="24" t="s">
        <v>124</v>
      </c>
      <c r="D12" s="5">
        <v>301</v>
      </c>
      <c r="E12" s="24">
        <v>57</v>
      </c>
      <c r="F12" s="24" t="s">
        <v>14</v>
      </c>
      <c r="G12" s="5"/>
      <c r="H12" s="19"/>
      <c r="I12" s="19"/>
      <c r="J12" s="5">
        <v>41</v>
      </c>
      <c r="K12" s="24">
        <v>44</v>
      </c>
      <c r="L12" s="24" t="s">
        <v>14</v>
      </c>
      <c r="M12" s="5">
        <v>42</v>
      </c>
      <c r="N12" s="24">
        <v>66</v>
      </c>
      <c r="O12" s="24" t="s">
        <v>21</v>
      </c>
      <c r="P12" s="5">
        <v>43</v>
      </c>
      <c r="Q12" s="24">
        <v>60</v>
      </c>
      <c r="R12" s="24" t="s">
        <v>20</v>
      </c>
      <c r="S12" s="6"/>
      <c r="T12" s="24"/>
      <c r="U12" s="24"/>
      <c r="V12" s="6">
        <v>83</v>
      </c>
      <c r="W12" s="19">
        <v>79</v>
      </c>
      <c r="X12" s="28" t="s">
        <v>21</v>
      </c>
      <c r="Y12" s="7"/>
      <c r="Z12" s="7">
        <f t="shared" si="0"/>
        <v>306</v>
      </c>
      <c r="AA12" s="7">
        <f t="shared" si="1"/>
        <v>61.2</v>
      </c>
      <c r="AB12" s="8" t="s">
        <v>53</v>
      </c>
    </row>
    <row r="13" spans="1:28" ht="15" customHeight="1" x14ac:dyDescent="0.3">
      <c r="A13" s="23" t="s">
        <v>192</v>
      </c>
      <c r="B13" s="23" t="s">
        <v>212</v>
      </c>
      <c r="C13" s="24" t="s">
        <v>123</v>
      </c>
      <c r="D13" s="5">
        <v>301</v>
      </c>
      <c r="E13" s="24">
        <v>64</v>
      </c>
      <c r="F13" s="24" t="s">
        <v>15</v>
      </c>
      <c r="G13" s="5"/>
      <c r="H13" s="19"/>
      <c r="I13" s="19"/>
      <c r="J13" s="5">
        <v>41</v>
      </c>
      <c r="K13" s="24">
        <v>31</v>
      </c>
      <c r="L13" s="24" t="s">
        <v>19</v>
      </c>
      <c r="M13" s="5">
        <v>42</v>
      </c>
      <c r="N13" s="24">
        <v>55</v>
      </c>
      <c r="O13" s="24" t="s">
        <v>15</v>
      </c>
      <c r="P13" s="5">
        <v>43</v>
      </c>
      <c r="Q13" s="24">
        <v>51</v>
      </c>
      <c r="R13" s="24" t="s">
        <v>14</v>
      </c>
      <c r="S13" s="6">
        <v>44</v>
      </c>
      <c r="T13" s="24">
        <v>61</v>
      </c>
      <c r="U13" s="24" t="s">
        <v>15</v>
      </c>
      <c r="V13" s="6"/>
      <c r="W13" s="19"/>
      <c r="X13" s="19"/>
      <c r="Y13" s="7"/>
      <c r="Z13" s="7">
        <f t="shared" si="0"/>
        <v>262</v>
      </c>
      <c r="AA13" s="7">
        <f t="shared" si="1"/>
        <v>52.4</v>
      </c>
      <c r="AB13" s="8" t="s">
        <v>54</v>
      </c>
    </row>
    <row r="14" spans="1:28" ht="15" customHeight="1" x14ac:dyDescent="0.3">
      <c r="A14" s="23" t="s">
        <v>193</v>
      </c>
      <c r="B14" s="23" t="s">
        <v>213</v>
      </c>
      <c r="C14" s="24" t="s">
        <v>124</v>
      </c>
      <c r="D14" s="5">
        <v>301</v>
      </c>
      <c r="E14" s="24">
        <v>71</v>
      </c>
      <c r="F14" s="24" t="s">
        <v>20</v>
      </c>
      <c r="G14" s="5"/>
      <c r="H14" s="19"/>
      <c r="I14" s="19"/>
      <c r="J14" s="5">
        <v>41</v>
      </c>
      <c r="K14" s="24">
        <v>67</v>
      </c>
      <c r="L14" s="24" t="s">
        <v>16</v>
      </c>
      <c r="M14" s="5">
        <v>42</v>
      </c>
      <c r="N14" s="24">
        <v>67</v>
      </c>
      <c r="O14" s="24" t="s">
        <v>21</v>
      </c>
      <c r="P14" s="5">
        <v>43</v>
      </c>
      <c r="Q14" s="24">
        <v>57</v>
      </c>
      <c r="R14" s="24" t="s">
        <v>15</v>
      </c>
      <c r="S14" s="6">
        <v>44</v>
      </c>
      <c r="T14" s="24">
        <v>70</v>
      </c>
      <c r="U14" s="24" t="s">
        <v>21</v>
      </c>
      <c r="V14" s="6"/>
      <c r="W14" s="19"/>
      <c r="X14" s="19"/>
      <c r="Y14" s="7"/>
      <c r="Z14" s="7">
        <f t="shared" si="0"/>
        <v>332</v>
      </c>
      <c r="AA14" s="7">
        <f t="shared" si="1"/>
        <v>66.400000000000006</v>
      </c>
      <c r="AB14" s="8" t="s">
        <v>55</v>
      </c>
    </row>
    <row r="15" spans="1:28" ht="15" customHeight="1" x14ac:dyDescent="0.3">
      <c r="A15" s="23" t="s">
        <v>194</v>
      </c>
      <c r="B15" s="23" t="s">
        <v>214</v>
      </c>
      <c r="C15" s="24" t="s">
        <v>123</v>
      </c>
      <c r="D15" s="5">
        <v>301</v>
      </c>
      <c r="E15" s="24">
        <v>50</v>
      </c>
      <c r="F15" s="24" t="s">
        <v>14</v>
      </c>
      <c r="G15" s="5"/>
      <c r="H15" s="19"/>
      <c r="I15" s="19"/>
      <c r="J15" s="5">
        <v>41</v>
      </c>
      <c r="K15" s="24">
        <v>28</v>
      </c>
      <c r="L15" s="24" t="s">
        <v>19</v>
      </c>
      <c r="M15" s="5">
        <v>42</v>
      </c>
      <c r="N15" s="24">
        <v>55</v>
      </c>
      <c r="O15" s="24" t="s">
        <v>15</v>
      </c>
      <c r="P15" s="5">
        <v>43</v>
      </c>
      <c r="Q15" s="24">
        <v>34</v>
      </c>
      <c r="R15" s="24" t="s">
        <v>19</v>
      </c>
      <c r="S15" s="6">
        <v>44</v>
      </c>
      <c r="T15" s="24">
        <v>39</v>
      </c>
      <c r="U15" s="24" t="s">
        <v>19</v>
      </c>
      <c r="V15" s="6"/>
      <c r="W15" s="19"/>
      <c r="X15" s="19"/>
      <c r="Y15" s="7"/>
      <c r="Z15" s="7">
        <f t="shared" si="0"/>
        <v>206</v>
      </c>
      <c r="AA15" s="7">
        <f t="shared" si="1"/>
        <v>41.2</v>
      </c>
      <c r="AB15" s="8" t="s">
        <v>56</v>
      </c>
    </row>
    <row r="16" spans="1:28" ht="15" customHeight="1" x14ac:dyDescent="0.3">
      <c r="A16" s="23" t="s">
        <v>195</v>
      </c>
      <c r="B16" s="23" t="s">
        <v>215</v>
      </c>
      <c r="C16" s="24" t="s">
        <v>123</v>
      </c>
      <c r="D16" s="5">
        <v>301</v>
      </c>
      <c r="E16" s="24">
        <v>78</v>
      </c>
      <c r="F16" s="24" t="s">
        <v>21</v>
      </c>
      <c r="G16" s="5">
        <v>302</v>
      </c>
      <c r="H16" s="19">
        <v>76</v>
      </c>
      <c r="I16" s="28" t="s">
        <v>21</v>
      </c>
      <c r="J16" s="5"/>
      <c r="K16" s="24"/>
      <c r="L16" s="24"/>
      <c r="M16" s="5">
        <v>42</v>
      </c>
      <c r="N16" s="24">
        <v>57</v>
      </c>
      <c r="O16" s="24" t="s">
        <v>15</v>
      </c>
      <c r="P16" s="5">
        <v>43</v>
      </c>
      <c r="Q16" s="24">
        <v>54</v>
      </c>
      <c r="R16" s="24" t="s">
        <v>15</v>
      </c>
      <c r="S16" s="6">
        <v>44</v>
      </c>
      <c r="T16" s="24">
        <v>67</v>
      </c>
      <c r="U16" s="24" t="s">
        <v>20</v>
      </c>
      <c r="V16" s="6"/>
      <c r="W16" s="19"/>
      <c r="X16" s="19"/>
      <c r="Y16" s="7"/>
      <c r="Z16" s="7">
        <f t="shared" si="0"/>
        <v>332</v>
      </c>
      <c r="AA16" s="7">
        <f t="shared" si="1"/>
        <v>66.400000000000006</v>
      </c>
      <c r="AB16" s="8" t="s">
        <v>57</v>
      </c>
    </row>
    <row r="17" spans="1:27" ht="14.4" x14ac:dyDescent="0.3">
      <c r="A17" s="23" t="s">
        <v>196</v>
      </c>
      <c r="B17" s="23" t="s">
        <v>216</v>
      </c>
      <c r="C17" s="24" t="s">
        <v>124</v>
      </c>
      <c r="D17" s="5">
        <v>301</v>
      </c>
      <c r="E17" s="24">
        <v>60</v>
      </c>
      <c r="F17" s="24" t="s">
        <v>15</v>
      </c>
      <c r="G17" s="27"/>
      <c r="H17" s="27"/>
      <c r="I17" s="27"/>
      <c r="J17" s="27">
        <v>41</v>
      </c>
      <c r="K17" s="24">
        <v>44</v>
      </c>
      <c r="L17" s="24" t="s">
        <v>14</v>
      </c>
      <c r="M17" s="5">
        <v>42</v>
      </c>
      <c r="N17" s="24">
        <v>67</v>
      </c>
      <c r="O17" s="24" t="s">
        <v>21</v>
      </c>
      <c r="P17" s="5">
        <v>43</v>
      </c>
      <c r="Q17" s="24">
        <v>55</v>
      </c>
      <c r="R17" s="24" t="s">
        <v>15</v>
      </c>
      <c r="S17" s="27">
        <v>44</v>
      </c>
      <c r="T17" s="24">
        <v>77</v>
      </c>
      <c r="U17" s="24" t="s">
        <v>16</v>
      </c>
      <c r="V17" s="27"/>
      <c r="W17" s="27"/>
      <c r="X17" s="27"/>
      <c r="Y17" s="27"/>
      <c r="Z17" s="27"/>
      <c r="AA17" s="27"/>
    </row>
    <row r="18" spans="1:27" ht="14.4" x14ac:dyDescent="0.3">
      <c r="A18" s="23" t="s">
        <v>197</v>
      </c>
      <c r="B18" s="23" t="s">
        <v>217</v>
      </c>
      <c r="C18" s="24" t="s">
        <v>123</v>
      </c>
      <c r="D18" s="5">
        <v>301</v>
      </c>
      <c r="E18" s="24">
        <v>75</v>
      </c>
      <c r="F18" s="24" t="s">
        <v>21</v>
      </c>
      <c r="G18" s="27"/>
      <c r="H18" s="27"/>
      <c r="I18" s="27"/>
      <c r="J18" s="27">
        <v>41</v>
      </c>
      <c r="K18" s="24">
        <v>62</v>
      </c>
      <c r="L18" s="24" t="s">
        <v>21</v>
      </c>
      <c r="M18" s="5">
        <v>42</v>
      </c>
      <c r="N18" s="24">
        <v>75</v>
      </c>
      <c r="O18" s="24" t="s">
        <v>17</v>
      </c>
      <c r="P18" s="5">
        <v>43</v>
      </c>
      <c r="Q18" s="24">
        <v>78</v>
      </c>
      <c r="R18" s="24" t="s">
        <v>17</v>
      </c>
      <c r="S18" s="27">
        <v>44</v>
      </c>
      <c r="T18" s="24">
        <v>78</v>
      </c>
      <c r="U18" s="24" t="s">
        <v>16</v>
      </c>
      <c r="V18" s="27"/>
      <c r="W18" s="27"/>
      <c r="X18" s="27"/>
      <c r="Y18" s="27"/>
      <c r="Z18" s="27"/>
      <c r="AA18" s="27"/>
    </row>
    <row r="19" spans="1:27" ht="14.4" x14ac:dyDescent="0.3">
      <c r="A19" s="23" t="s">
        <v>198</v>
      </c>
      <c r="B19" s="23" t="s">
        <v>218</v>
      </c>
      <c r="C19" s="24" t="s">
        <v>124</v>
      </c>
      <c r="D19" s="5">
        <v>301</v>
      </c>
      <c r="E19" s="24">
        <v>75</v>
      </c>
      <c r="F19" s="24" t="s">
        <v>21</v>
      </c>
      <c r="G19" s="27"/>
      <c r="H19" s="27"/>
      <c r="I19" s="27"/>
      <c r="J19" s="27">
        <v>41</v>
      </c>
      <c r="K19" s="24">
        <v>30</v>
      </c>
      <c r="L19" s="24" t="s">
        <v>19</v>
      </c>
      <c r="M19" s="5">
        <v>42</v>
      </c>
      <c r="N19" s="24">
        <v>56</v>
      </c>
      <c r="O19" s="24" t="s">
        <v>15</v>
      </c>
      <c r="P19" s="5">
        <v>43</v>
      </c>
      <c r="Q19" s="24">
        <v>48</v>
      </c>
      <c r="R19" s="24" t="s">
        <v>14</v>
      </c>
      <c r="S19" s="27">
        <v>44</v>
      </c>
      <c r="T19" s="24">
        <v>60</v>
      </c>
      <c r="U19" s="24" t="s">
        <v>15</v>
      </c>
      <c r="V19" s="27"/>
      <c r="W19" s="27"/>
      <c r="X19" s="27"/>
      <c r="Y19" s="27"/>
      <c r="Z19" s="27"/>
      <c r="AA19" s="27"/>
    </row>
    <row r="20" spans="1:27" ht="14.4" x14ac:dyDescent="0.3">
      <c r="A20" s="23" t="s">
        <v>199</v>
      </c>
      <c r="B20" s="23" t="s">
        <v>219</v>
      </c>
      <c r="C20" s="24" t="s">
        <v>124</v>
      </c>
      <c r="D20" s="5">
        <v>301</v>
      </c>
      <c r="E20" s="24">
        <v>67</v>
      </c>
      <c r="F20" s="24" t="s">
        <v>15</v>
      </c>
      <c r="G20" s="27">
        <v>302</v>
      </c>
      <c r="H20" s="27">
        <v>69</v>
      </c>
      <c r="I20" s="29" t="s">
        <v>20</v>
      </c>
      <c r="J20" s="27">
        <v>41</v>
      </c>
      <c r="K20" s="24"/>
      <c r="L20" s="24"/>
      <c r="M20" s="5">
        <v>42</v>
      </c>
      <c r="N20" s="24">
        <v>63</v>
      </c>
      <c r="O20" s="24" t="s">
        <v>20</v>
      </c>
      <c r="P20" s="5">
        <v>43</v>
      </c>
      <c r="Q20" s="24">
        <v>60</v>
      </c>
      <c r="R20" s="24" t="s">
        <v>20</v>
      </c>
      <c r="S20" s="27">
        <v>44</v>
      </c>
      <c r="T20" s="24">
        <v>62</v>
      </c>
      <c r="U20" s="24" t="s">
        <v>15</v>
      </c>
      <c r="V20" s="27"/>
      <c r="W20" s="27"/>
      <c r="X20" s="27"/>
      <c r="Y20" s="27"/>
      <c r="Z20" s="27"/>
      <c r="AA20" s="27"/>
    </row>
    <row r="21" spans="1:27" ht="14.4" x14ac:dyDescent="0.3">
      <c r="A21" s="23" t="s">
        <v>200</v>
      </c>
      <c r="B21" s="23" t="s">
        <v>220</v>
      </c>
      <c r="C21" s="24" t="s">
        <v>124</v>
      </c>
      <c r="D21" s="5">
        <v>301</v>
      </c>
      <c r="E21" s="24">
        <v>88</v>
      </c>
      <c r="F21" s="24" t="s">
        <v>22</v>
      </c>
      <c r="G21" s="27"/>
      <c r="H21" s="27"/>
      <c r="I21" s="27"/>
      <c r="J21" s="27">
        <v>41</v>
      </c>
      <c r="K21" s="24">
        <v>84</v>
      </c>
      <c r="L21" s="24" t="s">
        <v>22</v>
      </c>
      <c r="M21" s="5">
        <v>42</v>
      </c>
      <c r="N21" s="24">
        <v>89</v>
      </c>
      <c r="O21" s="24" t="s">
        <v>18</v>
      </c>
      <c r="P21" s="5">
        <v>43</v>
      </c>
      <c r="Q21" s="24">
        <v>92</v>
      </c>
      <c r="R21" s="24" t="s">
        <v>22</v>
      </c>
      <c r="S21" s="27">
        <v>44</v>
      </c>
      <c r="T21" s="24">
        <v>88</v>
      </c>
      <c r="U21" s="24" t="s">
        <v>22</v>
      </c>
      <c r="V21" s="27"/>
      <c r="W21" s="27"/>
      <c r="X21" s="27"/>
      <c r="Y21" s="27"/>
      <c r="Z21" s="27"/>
      <c r="AA21" s="27"/>
    </row>
    <row r="22" spans="1:27" ht="14.4" x14ac:dyDescent="0.3">
      <c r="A22" s="23" t="s">
        <v>201</v>
      </c>
      <c r="B22" s="23" t="s">
        <v>221</v>
      </c>
      <c r="C22" s="24" t="s">
        <v>124</v>
      </c>
      <c r="D22" s="5">
        <v>301</v>
      </c>
      <c r="E22" s="24">
        <v>82</v>
      </c>
      <c r="F22" s="24" t="s">
        <v>16</v>
      </c>
      <c r="G22" s="27"/>
      <c r="H22" s="27"/>
      <c r="I22" s="27"/>
      <c r="J22" s="27">
        <v>41</v>
      </c>
      <c r="K22" s="24">
        <v>92</v>
      </c>
      <c r="L22" s="24" t="s">
        <v>18</v>
      </c>
      <c r="M22" s="5">
        <v>42</v>
      </c>
      <c r="N22" s="24">
        <v>91</v>
      </c>
      <c r="O22" s="24" t="s">
        <v>18</v>
      </c>
      <c r="P22" s="5">
        <v>43</v>
      </c>
      <c r="Q22" s="24">
        <v>90</v>
      </c>
      <c r="R22" s="24" t="s">
        <v>22</v>
      </c>
      <c r="S22" s="27">
        <v>44</v>
      </c>
      <c r="T22" s="24">
        <v>91</v>
      </c>
      <c r="U22" s="24" t="s">
        <v>22</v>
      </c>
      <c r="V22" s="27"/>
      <c r="W22" s="27"/>
      <c r="X22" s="27"/>
      <c r="Y22" s="27"/>
      <c r="Z22" s="27"/>
      <c r="AA22" s="27"/>
    </row>
    <row r="23" spans="1:27" ht="15" customHeight="1" x14ac:dyDescent="0.3">
      <c r="A23" s="23" t="s">
        <v>202</v>
      </c>
      <c r="B23" s="23" t="s">
        <v>222</v>
      </c>
      <c r="C23" s="24" t="s">
        <v>124</v>
      </c>
      <c r="D23" s="5">
        <v>301</v>
      </c>
      <c r="E23" s="24">
        <v>74</v>
      </c>
      <c r="F23" s="24" t="s">
        <v>21</v>
      </c>
      <c r="G23" s="27"/>
      <c r="H23" s="27"/>
      <c r="I23" s="27"/>
      <c r="J23" s="27">
        <v>41</v>
      </c>
      <c r="K23" s="24">
        <v>68</v>
      </c>
      <c r="L23" s="24" t="s">
        <v>16</v>
      </c>
      <c r="M23" s="5">
        <v>42</v>
      </c>
      <c r="N23" s="24">
        <v>71</v>
      </c>
      <c r="O23" s="24" t="s">
        <v>16</v>
      </c>
      <c r="P23" s="5">
        <v>43</v>
      </c>
      <c r="Q23" s="24">
        <v>73</v>
      </c>
      <c r="R23" s="24" t="s">
        <v>16</v>
      </c>
      <c r="S23" s="27">
        <v>44</v>
      </c>
      <c r="T23" s="24">
        <v>80</v>
      </c>
      <c r="U23" s="24" t="s">
        <v>17</v>
      </c>
      <c r="V23" s="27"/>
      <c r="W23" s="27"/>
      <c r="X23" s="27"/>
      <c r="Y23" s="27"/>
      <c r="Z23" s="27"/>
      <c r="AA23" s="27"/>
    </row>
    <row r="24" spans="1:27" ht="15" customHeigh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" customHeigh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</sheetData>
  <mergeCells count="1">
    <mergeCell ref="A1:AA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99"/>
  <sheetViews>
    <sheetView workbookViewId="0">
      <selection activeCell="I10" sqref="I10"/>
    </sheetView>
  </sheetViews>
  <sheetFormatPr defaultColWidth="14.44140625" defaultRowHeight="15" customHeight="1" x14ac:dyDescent="0.3"/>
  <cols>
    <col min="1" max="1" width="26.33203125" customWidth="1"/>
    <col min="2" max="2" width="8.6640625" customWidth="1"/>
    <col min="3" max="3" width="16" customWidth="1"/>
    <col min="4" max="12" width="16.109375" customWidth="1"/>
    <col min="13" max="13" width="21.88671875" customWidth="1"/>
    <col min="14" max="24" width="8.6640625" customWidth="1"/>
  </cols>
  <sheetData>
    <row r="1" spans="1:13" ht="18" x14ac:dyDescent="0.35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x14ac:dyDescent="0.35">
      <c r="A2" s="30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2" x14ac:dyDescent="0.3">
      <c r="A3" s="20" t="s">
        <v>24</v>
      </c>
      <c r="B3" s="20" t="s">
        <v>18</v>
      </c>
      <c r="C3" s="20" t="s">
        <v>22</v>
      </c>
      <c r="D3" s="20" t="s">
        <v>17</v>
      </c>
      <c r="E3" s="20" t="s">
        <v>16</v>
      </c>
      <c r="F3" s="20" t="s">
        <v>21</v>
      </c>
      <c r="G3" s="20" t="s">
        <v>20</v>
      </c>
      <c r="H3" s="20" t="s">
        <v>15</v>
      </c>
      <c r="I3" s="20" t="s">
        <v>14</v>
      </c>
      <c r="J3" s="20" t="s">
        <v>19</v>
      </c>
      <c r="K3" s="21" t="s">
        <v>59</v>
      </c>
      <c r="L3" s="20" t="s">
        <v>25</v>
      </c>
      <c r="M3" s="22" t="s">
        <v>26</v>
      </c>
    </row>
    <row r="4" spans="1:13" ht="21" x14ac:dyDescent="0.3">
      <c r="A4" s="12" t="s">
        <v>60</v>
      </c>
      <c r="B4" s="9">
        <f>COUNTIF('XII 21-22'!$F$4:$F$23,"A1")</f>
        <v>0</v>
      </c>
      <c r="C4" s="9">
        <f>COUNTIF('XII 21-22'!$F$4:$F$23,"A2")</f>
        <v>2</v>
      </c>
      <c r="D4" s="9">
        <f>COUNTIF('XII 21-22'!$F$4:$F$23,"B1")</f>
        <v>0</v>
      </c>
      <c r="E4" s="9">
        <f>COUNTIF('XII 21-22'!$F$4:$F$23,"B2")</f>
        <v>5</v>
      </c>
      <c r="F4" s="9">
        <f>COUNTIF('XII 21-22'!$F$4:$F$23,"C1")</f>
        <v>4</v>
      </c>
      <c r="G4" s="9">
        <f>COUNTIF('XII 21-22'!$F$4:$F$23,"C2")</f>
        <v>3</v>
      </c>
      <c r="H4" s="9">
        <f>COUNTIF('XII 21-22'!$F$4:$F$23,"D1")</f>
        <v>4</v>
      </c>
      <c r="I4" s="9">
        <f>COUNTIF('XII 21-22'!$F$4:$F$23,"D2")</f>
        <v>2</v>
      </c>
      <c r="J4" s="9">
        <f>COUNTIF('XII 21-22'!$F$4:$F$23,"E")</f>
        <v>0</v>
      </c>
      <c r="K4" s="9">
        <f t="shared" ref="K4:K10" si="0">SUM(B4:J4)</f>
        <v>20</v>
      </c>
      <c r="L4" s="9">
        <f t="shared" ref="L4:L10" si="1">B4*8+C4*7+D4*6+E4*5+F4*4+G4*3+H4*2+I4*1</f>
        <v>74</v>
      </c>
      <c r="M4" s="11">
        <f>ROUND(L4*100/(20*8),4)</f>
        <v>46.25</v>
      </c>
    </row>
    <row r="5" spans="1:13" ht="21" x14ac:dyDescent="0.3">
      <c r="A5" s="12" t="s">
        <v>61</v>
      </c>
      <c r="B5" s="9">
        <f>COUNTIF('XII 21-22'!$I$4:$I$23,"A1")</f>
        <v>0</v>
      </c>
      <c r="C5" s="9">
        <f>COUNTIF('XII 21-22'!$I$4:$I$23,"A2")</f>
        <v>0</v>
      </c>
      <c r="D5" s="9">
        <f>COUNTIF('XII 21-22'!$I$4:$I$23,"B1")</f>
        <v>0</v>
      </c>
      <c r="E5" s="9">
        <f>COUNTIF('XII 21-22'!$I$4:$I$23,"B2")</f>
        <v>0</v>
      </c>
      <c r="F5" s="9">
        <f>COUNTIF('XII 21-22'!$I$4:$I$23,"C1")</f>
        <v>1</v>
      </c>
      <c r="G5" s="9">
        <f>COUNTIF('XII 21-22'!$I$4:$I$23,"C2")</f>
        <v>1</v>
      </c>
      <c r="H5" s="9">
        <f>COUNTIF('XII 21-22'!$I$4:$I$23,"D1")</f>
        <v>0</v>
      </c>
      <c r="I5" s="9">
        <f>COUNTIF('XII 21-22'!$I$4:$I$23,"D2")</f>
        <v>1</v>
      </c>
      <c r="J5" s="9">
        <f>COUNTIF('XII 21-22'!$I$4:$I$23,"E")</f>
        <v>0</v>
      </c>
      <c r="K5" s="9">
        <f t="shared" si="0"/>
        <v>3</v>
      </c>
      <c r="L5" s="9">
        <f t="shared" si="1"/>
        <v>8</v>
      </c>
      <c r="M5" s="11">
        <f>ROUND(L5*100/(3*8),4)</f>
        <v>33.333300000000001</v>
      </c>
    </row>
    <row r="6" spans="1:13" ht="21" x14ac:dyDescent="0.3">
      <c r="A6" s="12" t="s">
        <v>62</v>
      </c>
      <c r="B6" s="9">
        <f>COUNTIF('XII 21-22'!$L$4:$L$23,"A1")</f>
        <v>1</v>
      </c>
      <c r="C6" s="9">
        <f>COUNTIF('XII 21-22'!$L$4:$L$23,"A2")</f>
        <v>2</v>
      </c>
      <c r="D6" s="9">
        <f>COUNTIF('XII 21-22'!$L$4:$L$23,"B1")</f>
        <v>0</v>
      </c>
      <c r="E6" s="9">
        <f>COUNTIF('XII 21-22'!$L$4:$L$23,"B2")</f>
        <v>2</v>
      </c>
      <c r="F6" s="9">
        <f>COUNTIF('XII 21-22'!$L$4:$L$23,"C1")</f>
        <v>2</v>
      </c>
      <c r="G6" s="9">
        <f>COUNTIF('XII 21-22'!$L$4:$L$23,"C2")</f>
        <v>1</v>
      </c>
      <c r="H6" s="9">
        <f>COUNTIF('XII 21-22'!$L$4:$L$23,"D1")</f>
        <v>1</v>
      </c>
      <c r="I6" s="9">
        <f>COUNTIF('XII 21-22'!$L$4:$L$23,"D2")</f>
        <v>4</v>
      </c>
      <c r="J6" s="9">
        <f>COUNTIF('XII 21-22'!$L$4:$L$23,"E")</f>
        <v>4</v>
      </c>
      <c r="K6" s="9">
        <f t="shared" si="0"/>
        <v>17</v>
      </c>
      <c r="L6" s="9">
        <f t="shared" si="1"/>
        <v>49</v>
      </c>
      <c r="M6" s="11">
        <f>ROUND(L6*100/(17*8),4)</f>
        <v>36.029400000000003</v>
      </c>
    </row>
    <row r="7" spans="1:13" ht="21" x14ac:dyDescent="0.3">
      <c r="A7" s="12" t="s">
        <v>63</v>
      </c>
      <c r="B7" s="9">
        <f>COUNTIF('XII 21-22'!$O$4:$O$23,"A1")</f>
        <v>2</v>
      </c>
      <c r="C7" s="9">
        <f>COUNTIF('XII 21-22'!$O$4:$O$23,"A2")</f>
        <v>1</v>
      </c>
      <c r="D7" s="9">
        <f>COUNTIF('XII 21-22'!$O$4:$O$23,"B1")</f>
        <v>2</v>
      </c>
      <c r="E7" s="9">
        <f>COUNTIF('XII 21-22'!$O$4:$O$23,"B2")</f>
        <v>5</v>
      </c>
      <c r="F7" s="9">
        <f>COUNTIF('XII 21-22'!$O$4:$O$23,"C1")</f>
        <v>3</v>
      </c>
      <c r="G7" s="9">
        <f>COUNTIF('XII 21-22'!$O$4:$O$23,"C2")</f>
        <v>2</v>
      </c>
      <c r="H7" s="9">
        <f>COUNTIF('XII 21-22'!$O$4:$O$23,"D1")</f>
        <v>5</v>
      </c>
      <c r="I7" s="9">
        <f>COUNTIF('XII 21-22'!$O$4:$O$23,"D2")</f>
        <v>0</v>
      </c>
      <c r="J7" s="9">
        <f>COUNTIF('XII 21-22'!$O$4:$O$23,"E")</f>
        <v>0</v>
      </c>
      <c r="K7" s="9">
        <f t="shared" si="0"/>
        <v>20</v>
      </c>
      <c r="L7" s="9">
        <f t="shared" si="1"/>
        <v>88</v>
      </c>
      <c r="M7" s="11">
        <f>ROUND(L7*100/(20*8),4)</f>
        <v>55</v>
      </c>
    </row>
    <row r="8" spans="1:13" ht="21" x14ac:dyDescent="0.3">
      <c r="A8" s="12" t="s">
        <v>64</v>
      </c>
      <c r="B8" s="9">
        <f>COUNTIF('XII 21-22'!$R$4:$R$23,"A1")</f>
        <v>0</v>
      </c>
      <c r="C8" s="9">
        <f>COUNTIF('XII 21-22'!$R$4:$R$23,"A2")</f>
        <v>2</v>
      </c>
      <c r="D8" s="9">
        <f>COUNTIF('XII 21-22'!$R$4:$R$23,"B1")</f>
        <v>4</v>
      </c>
      <c r="E8" s="9">
        <f>COUNTIF('XII 21-22'!$R$4:$R$23,"B2")</f>
        <v>1</v>
      </c>
      <c r="F8" s="9">
        <f>COUNTIF('XII 21-22'!$R$4:$R$23,"C1")</f>
        <v>1</v>
      </c>
      <c r="G8" s="9">
        <f>COUNTIF('XII 21-22'!$R$4:$R$23,"C2")</f>
        <v>3</v>
      </c>
      <c r="H8" s="9">
        <f>COUNTIF('XII 21-22'!$R$4:$R$23,"D1")</f>
        <v>3</v>
      </c>
      <c r="I8" s="9">
        <f>COUNTIF('XII 21-22'!$R$4:$R$23,"D2")</f>
        <v>5</v>
      </c>
      <c r="J8" s="9">
        <f>COUNTIF('XII 21-22'!$R$4:$R$23,"E")</f>
        <v>1</v>
      </c>
      <c r="K8" s="9">
        <f t="shared" si="0"/>
        <v>20</v>
      </c>
      <c r="L8" s="9">
        <f t="shared" si="1"/>
        <v>67</v>
      </c>
      <c r="M8" s="11">
        <f>ROUND(L8*100/(20*8),4)</f>
        <v>41.875</v>
      </c>
    </row>
    <row r="9" spans="1:13" ht="21" x14ac:dyDescent="0.3">
      <c r="A9" s="12" t="s">
        <v>65</v>
      </c>
      <c r="B9" s="9">
        <f>COUNTIF('XII 21-22'!$U$4:$U$23,"A1")</f>
        <v>0</v>
      </c>
      <c r="C9" s="9">
        <f>COUNTIF('XII 21-22'!$U$4:$U$23,"A2")</f>
        <v>3</v>
      </c>
      <c r="D9" s="9">
        <f>COUNTIF('XII 21-22'!$U$4:$U$23,"B1")</f>
        <v>2</v>
      </c>
      <c r="E9" s="9">
        <f>COUNTIF('XII 21-22'!$U$4:$U$23,"B2")</f>
        <v>3</v>
      </c>
      <c r="F9" s="9">
        <f>COUNTIF('XII 21-22'!$U$4:$U$23,"C1")</f>
        <v>3</v>
      </c>
      <c r="G9" s="9">
        <f>COUNTIF('XII 21-22'!$U$4:$U$23,"C2")</f>
        <v>1</v>
      </c>
      <c r="H9" s="9">
        <f>COUNTIF('XII 21-22'!$U$4:$U$23,"D1")</f>
        <v>4</v>
      </c>
      <c r="I9" s="9">
        <f>COUNTIF('XII 21-22'!$U$4:$U$23,"D2")</f>
        <v>0</v>
      </c>
      <c r="J9" s="9">
        <f>COUNTIF('XII 21-22'!$U$4:$U$23,"E")</f>
        <v>1</v>
      </c>
      <c r="K9" s="9">
        <f t="shared" si="0"/>
        <v>17</v>
      </c>
      <c r="L9" s="9">
        <f t="shared" si="1"/>
        <v>71</v>
      </c>
      <c r="M9" s="11">
        <f>ROUND(L9*100/(17*8),4)</f>
        <v>52.2059</v>
      </c>
    </row>
    <row r="10" spans="1:13" ht="21" x14ac:dyDescent="0.3">
      <c r="A10" s="12" t="s">
        <v>66</v>
      </c>
      <c r="B10" s="9">
        <f>COUNTIF('XII 21-22'!$X$4:$X$23,"A1")</f>
        <v>0</v>
      </c>
      <c r="C10" s="9">
        <f>COUNTIF('XII 21-22'!$X$4:$X$23,"A2")</f>
        <v>2</v>
      </c>
      <c r="D10" s="9">
        <f>COUNTIF('XII 21-22'!$X$4:$X$23,"B1")</f>
        <v>0</v>
      </c>
      <c r="E10" s="9">
        <f>COUNTIF('XII 21-22'!$X$4:$X$23,"B2")</f>
        <v>0</v>
      </c>
      <c r="F10" s="9">
        <f>COUNTIF('XII 21-22'!$X$4:$X$23,"C1")</f>
        <v>1</v>
      </c>
      <c r="G10" s="9">
        <f>COUNTIF('XII 21-22'!$X$4:$X$23,"C2")</f>
        <v>0</v>
      </c>
      <c r="H10" s="9">
        <f>COUNTIF('XII 21-22'!$X$4:$X$23,"D1")</f>
        <v>0</v>
      </c>
      <c r="I10" s="9">
        <f>COUNTIF('XII 21-22'!$X$4:$X$23,"D2")</f>
        <v>0</v>
      </c>
      <c r="J10" s="9">
        <f>COUNTIF('XII 21-22'!$X$4:$X$23,"E")</f>
        <v>0</v>
      </c>
      <c r="K10" s="9">
        <f t="shared" si="0"/>
        <v>3</v>
      </c>
      <c r="L10" s="9">
        <f t="shared" si="1"/>
        <v>18</v>
      </c>
      <c r="M10" s="11">
        <f>ROUND(L10*100/(3*8),4)</f>
        <v>75</v>
      </c>
    </row>
    <row r="14" spans="1:13" ht="14.4" x14ac:dyDescent="0.3">
      <c r="A14" s="13" t="s">
        <v>34</v>
      </c>
      <c r="B14" s="13">
        <f t="shared" ref="B14:J14" si="2">SUM(B4:B10)</f>
        <v>3</v>
      </c>
      <c r="C14" s="13">
        <f t="shared" si="2"/>
        <v>12</v>
      </c>
      <c r="D14" s="13">
        <f t="shared" si="2"/>
        <v>8</v>
      </c>
      <c r="E14" s="13">
        <f t="shared" si="2"/>
        <v>16</v>
      </c>
      <c r="F14" s="13">
        <f t="shared" si="2"/>
        <v>15</v>
      </c>
      <c r="G14" s="13">
        <f t="shared" si="2"/>
        <v>11</v>
      </c>
      <c r="H14" s="13">
        <f t="shared" si="2"/>
        <v>17</v>
      </c>
      <c r="I14" s="13">
        <f t="shared" si="2"/>
        <v>12</v>
      </c>
      <c r="J14" s="13">
        <f t="shared" si="2"/>
        <v>6</v>
      </c>
      <c r="K14" s="13"/>
      <c r="L14" s="13"/>
      <c r="M14" s="13"/>
    </row>
    <row r="15" spans="1:13" ht="14.4" x14ac:dyDescent="0.3">
      <c r="A15" s="13" t="s">
        <v>35</v>
      </c>
      <c r="B15" s="13">
        <v>8</v>
      </c>
      <c r="C15" s="13">
        <v>7</v>
      </c>
      <c r="D15" s="13">
        <v>6</v>
      </c>
      <c r="E15" s="13">
        <v>5</v>
      </c>
      <c r="F15" s="13">
        <v>4</v>
      </c>
      <c r="G15" s="13">
        <v>3</v>
      </c>
      <c r="H15" s="13">
        <v>2</v>
      </c>
      <c r="I15" s="13">
        <v>1</v>
      </c>
      <c r="J15" s="13">
        <v>0</v>
      </c>
      <c r="K15" s="13"/>
      <c r="L15" s="13"/>
      <c r="M15" s="13"/>
    </row>
    <row r="16" spans="1:13" ht="21" x14ac:dyDescent="0.4">
      <c r="A16" s="13" t="s">
        <v>36</v>
      </c>
      <c r="B16" s="13">
        <f t="shared" ref="B16:J16" si="3">B14*B15</f>
        <v>24</v>
      </c>
      <c r="C16" s="13">
        <f t="shared" si="3"/>
        <v>84</v>
      </c>
      <c r="D16" s="13">
        <f t="shared" si="3"/>
        <v>48</v>
      </c>
      <c r="E16" s="13">
        <f t="shared" si="3"/>
        <v>80</v>
      </c>
      <c r="F16" s="13">
        <f t="shared" si="3"/>
        <v>60</v>
      </c>
      <c r="G16" s="13">
        <f t="shared" si="3"/>
        <v>33</v>
      </c>
      <c r="H16" s="13">
        <f t="shared" si="3"/>
        <v>34</v>
      </c>
      <c r="I16" s="13">
        <f t="shared" si="3"/>
        <v>12</v>
      </c>
      <c r="J16" s="13">
        <f t="shared" si="3"/>
        <v>0</v>
      </c>
      <c r="K16" s="14"/>
      <c r="L16" s="14">
        <f>SUM(B16:J16)</f>
        <v>375</v>
      </c>
      <c r="M16" s="13"/>
    </row>
    <row r="20" spans="3:4" ht="31.5" customHeight="1" x14ac:dyDescent="0.4">
      <c r="C20" s="15" t="s">
        <v>37</v>
      </c>
      <c r="D20" s="16">
        <f>ROUND(L16*100/(20*40),4)</f>
        <v>46.875</v>
      </c>
    </row>
    <row r="21" spans="3:4" ht="15.75" customHeight="1" x14ac:dyDescent="0.3"/>
    <row r="22" spans="3:4" ht="15.75" customHeight="1" x14ac:dyDescent="0.3"/>
    <row r="23" spans="3:4" ht="15.75" customHeight="1" x14ac:dyDescent="0.3"/>
    <row r="24" spans="3:4" ht="15.75" customHeight="1" x14ac:dyDescent="0.3"/>
    <row r="25" spans="3:4" ht="15.75" customHeight="1" x14ac:dyDescent="0.3"/>
    <row r="26" spans="3:4" ht="15.75" customHeight="1" x14ac:dyDescent="0.3"/>
    <row r="27" spans="3:4" ht="15.75" customHeight="1" x14ac:dyDescent="0.3"/>
    <row r="28" spans="3:4" ht="15.75" customHeight="1" x14ac:dyDescent="0.3"/>
    <row r="29" spans="3:4" ht="15.75" customHeight="1" x14ac:dyDescent="0.3"/>
    <row r="30" spans="3:4" ht="15.75" customHeight="1" x14ac:dyDescent="0.3"/>
    <row r="31" spans="3:4" ht="15.75" customHeight="1" x14ac:dyDescent="0.3"/>
    <row r="32" spans="3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">
    <mergeCell ref="A1:M1"/>
    <mergeCell ref="A2:M2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 21-22</vt:lpstr>
      <vt:lpstr>X 21-22 Subject wise Pi AND SCH</vt:lpstr>
      <vt:lpstr>XII 21-22</vt:lpstr>
      <vt:lpstr>XII 21-22 Subject wise Pi AND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Dell</cp:lastModifiedBy>
  <dcterms:created xsi:type="dcterms:W3CDTF">2021-08-03T04:52:48Z</dcterms:created>
  <dcterms:modified xsi:type="dcterms:W3CDTF">2022-07-29T18:19:32Z</dcterms:modified>
</cp:coreProperties>
</file>